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6\Financial Reporting\Q3 2026\"/>
    </mc:Choice>
  </mc:AlternateContent>
  <xr:revisionPtr revIDLastSave="0" documentId="8_{7F2AEBE3-9E6D-42C3-ADBA-0F8F61E995EC}" xr6:coauthVersionLast="47" xr6:coauthVersionMax="47" xr10:uidLastSave="{00000000-0000-0000-0000-000000000000}"/>
  <bookViews>
    <workbookView xWindow="-108" yWindow="-108" windowWidth="23256" windowHeight="13896" tabRatio="500" firstSheet="1" activeTab="3" xr2:uid="{00000000-000D-0000-FFFF-FFFF00000000}"/>
  </bookViews>
  <sheets>
    <sheet name="Statement of Operations" sheetId="1" r:id="rId1"/>
    <sheet name="Non-GAAP Statement of Ops" sheetId="2" r:id="rId2"/>
    <sheet name="uFCF" sheetId="3" r:id="rId3"/>
    <sheet name="Non-GAAP Recs" sheetId="4" r:id="rId4"/>
    <sheet name="End Notes" sheetId="5"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3" l="1"/>
  <c r="F12" i="3"/>
  <c r="G10" i="3"/>
  <c r="G12" i="3"/>
  <c r="H10" i="3"/>
  <c r="H12" i="3"/>
  <c r="I10" i="3"/>
  <c r="I12" i="3"/>
  <c r="J10" i="3"/>
  <c r="J12" i="3"/>
  <c r="K10" i="3"/>
  <c r="K12" i="3"/>
  <c r="M10" i="3"/>
  <c r="M12" i="3"/>
  <c r="N10" i="3"/>
  <c r="N12" i="3"/>
  <c r="O10" i="3"/>
  <c r="O12" i="3"/>
  <c r="P10" i="3"/>
  <c r="P12" i="3"/>
  <c r="F41" i="4"/>
  <c r="G41" i="4"/>
  <c r="H41" i="4"/>
  <c r="I41" i="4"/>
  <c r="J41" i="4"/>
  <c r="K41" i="4"/>
  <c r="L41" i="4"/>
  <c r="M41" i="4"/>
  <c r="N41" i="4"/>
  <c r="O41" i="4"/>
  <c r="P41" i="4"/>
  <c r="Q41" i="4"/>
  <c r="P75" i="4"/>
  <c r="O75" i="4"/>
  <c r="N75" i="4"/>
  <c r="M75" i="4"/>
  <c r="L75" i="4"/>
  <c r="K75" i="4"/>
  <c r="J75" i="4"/>
  <c r="I75" i="4"/>
  <c r="H75" i="4"/>
  <c r="G75" i="4"/>
  <c r="E75" i="4"/>
  <c r="D75" i="4"/>
  <c r="C75" i="4"/>
  <c r="P63" i="4"/>
  <c r="O63" i="4"/>
  <c r="N63" i="4"/>
  <c r="M63" i="4"/>
  <c r="L63" i="4"/>
  <c r="K63" i="4"/>
  <c r="J63" i="4"/>
  <c r="I63" i="4"/>
  <c r="H63" i="4"/>
  <c r="G63" i="4"/>
  <c r="F63" i="4"/>
  <c r="E63" i="4"/>
  <c r="D63" i="4"/>
  <c r="C63" i="4"/>
  <c r="Q48" i="4"/>
  <c r="Q50" i="4"/>
  <c r="Q51" i="4"/>
  <c r="P48" i="4"/>
  <c r="P50" i="4"/>
  <c r="P51" i="4"/>
  <c r="O48" i="4"/>
  <c r="O50" i="4"/>
  <c r="O51" i="4"/>
  <c r="N51" i="4"/>
  <c r="M51" i="4"/>
  <c r="L48" i="4"/>
  <c r="L50" i="4"/>
  <c r="L51" i="4"/>
  <c r="K48" i="4"/>
  <c r="K50" i="4"/>
  <c r="K51" i="4"/>
  <c r="J51" i="4"/>
  <c r="I51" i="4"/>
  <c r="H51" i="4"/>
  <c r="G51" i="4"/>
  <c r="F51" i="4"/>
  <c r="E51" i="4"/>
  <c r="D47" i="4"/>
  <c r="D48" i="4"/>
  <c r="D50" i="4"/>
  <c r="D51" i="4"/>
  <c r="C51" i="4"/>
  <c r="E41" i="4"/>
  <c r="D41" i="4"/>
  <c r="C41" i="4"/>
  <c r="Q32" i="4"/>
  <c r="P32" i="4"/>
  <c r="O32" i="4"/>
  <c r="N32" i="4"/>
  <c r="M32" i="4"/>
  <c r="L32" i="4"/>
  <c r="K32" i="4"/>
  <c r="J32" i="4"/>
  <c r="I32" i="4"/>
  <c r="H32" i="4"/>
  <c r="G32" i="4"/>
  <c r="F32" i="4"/>
  <c r="E32" i="4"/>
  <c r="D32" i="4"/>
  <c r="C32" i="4"/>
  <c r="Q25" i="4"/>
  <c r="P25" i="4"/>
  <c r="O25" i="4"/>
  <c r="N25" i="4"/>
  <c r="M25" i="4"/>
  <c r="L25" i="4"/>
  <c r="K25" i="4"/>
  <c r="J25" i="4"/>
  <c r="I25" i="4"/>
  <c r="H25" i="4"/>
  <c r="G25" i="4"/>
  <c r="F25" i="4"/>
  <c r="E25" i="4"/>
  <c r="D25" i="4"/>
  <c r="C25" i="4"/>
  <c r="Q19" i="4"/>
  <c r="P19" i="4"/>
  <c r="O19" i="4"/>
  <c r="N19" i="4"/>
  <c r="M19" i="4"/>
  <c r="L19" i="4"/>
  <c r="K19" i="4"/>
  <c r="J19" i="4"/>
  <c r="I19" i="4"/>
  <c r="G19" i="4"/>
  <c r="F19" i="4"/>
  <c r="E19" i="4"/>
  <c r="D19" i="4"/>
  <c r="C19" i="4"/>
  <c r="Q10" i="4"/>
  <c r="P10" i="4"/>
  <c r="O10" i="4"/>
  <c r="N10" i="4"/>
  <c r="M10" i="4"/>
  <c r="L10" i="4"/>
  <c r="K10" i="4"/>
  <c r="J10" i="4"/>
  <c r="I10" i="4"/>
  <c r="H10" i="4"/>
  <c r="G10" i="4"/>
  <c r="E10" i="4"/>
  <c r="D10" i="4"/>
  <c r="C10" i="4"/>
  <c r="E10" i="3"/>
  <c r="E12" i="3"/>
  <c r="D10" i="3"/>
  <c r="D12" i="3"/>
  <c r="C10" i="3"/>
  <c r="C12" i="3"/>
  <c r="Q18" i="2"/>
  <c r="Q20" i="2"/>
  <c r="P18" i="2"/>
  <c r="P20" i="2"/>
  <c r="O18" i="2"/>
  <c r="O20" i="2"/>
  <c r="N18" i="2"/>
  <c r="N20" i="2"/>
  <c r="M18" i="2"/>
  <c r="M20" i="2"/>
  <c r="L18" i="2"/>
  <c r="L20" i="2"/>
  <c r="K18" i="2"/>
  <c r="K20" i="2"/>
  <c r="J18" i="2"/>
  <c r="J20" i="2"/>
  <c r="I18" i="2"/>
  <c r="I20" i="2"/>
  <c r="H18" i="2"/>
  <c r="H20" i="2"/>
  <c r="G18" i="2"/>
  <c r="G20" i="2"/>
  <c r="F18" i="2"/>
  <c r="F20" i="2"/>
  <c r="E8" i="2"/>
  <c r="E13" i="2"/>
  <c r="E14" i="2"/>
  <c r="E18" i="2"/>
  <c r="E20" i="2"/>
  <c r="D8" i="2"/>
  <c r="D13" i="2"/>
  <c r="D14" i="2"/>
  <c r="D18" i="2"/>
  <c r="D20" i="2"/>
  <c r="C8" i="2"/>
  <c r="C13" i="2"/>
  <c r="C14" i="2"/>
  <c r="C18" i="2"/>
  <c r="C20" i="2"/>
  <c r="Q13" i="2"/>
  <c r="P13" i="2"/>
  <c r="O13" i="2"/>
  <c r="N13" i="2"/>
  <c r="M13" i="2"/>
  <c r="L13" i="2"/>
  <c r="K13" i="2"/>
  <c r="J13" i="2"/>
  <c r="I13" i="2"/>
  <c r="H13" i="2"/>
  <c r="G13" i="2"/>
  <c r="F13" i="2"/>
  <c r="Q8" i="2"/>
  <c r="P8" i="2"/>
  <c r="O8" i="2"/>
  <c r="N8" i="2"/>
  <c r="M8" i="2"/>
  <c r="L8" i="2"/>
  <c r="K8" i="2"/>
  <c r="J8" i="2"/>
  <c r="I8" i="2"/>
  <c r="H8" i="2"/>
  <c r="G8" i="2"/>
  <c r="F8" i="2"/>
  <c r="P37" i="1"/>
  <c r="O37" i="1"/>
  <c r="N37" i="1"/>
  <c r="M37" i="1"/>
  <c r="L37" i="1"/>
  <c r="K37" i="1"/>
  <c r="J37" i="1"/>
  <c r="I37" i="1"/>
  <c r="H37" i="1"/>
  <c r="G37" i="1"/>
  <c r="F37" i="1"/>
  <c r="E37" i="1"/>
  <c r="D37" i="1"/>
  <c r="C37" i="1"/>
  <c r="Q8" i="1"/>
  <c r="Q14" i="1"/>
  <c r="Q15" i="1"/>
  <c r="Q19" i="1"/>
  <c r="Q21" i="1"/>
  <c r="P8" i="1"/>
  <c r="P14" i="1"/>
  <c r="P15" i="1"/>
  <c r="P19" i="1"/>
  <c r="P21" i="1"/>
  <c r="O8" i="1"/>
  <c r="O14" i="1"/>
  <c r="O15" i="1"/>
  <c r="O19" i="1"/>
  <c r="O21" i="1"/>
  <c r="N8" i="1"/>
  <c r="N14" i="1"/>
  <c r="N15" i="1"/>
  <c r="N19" i="1"/>
  <c r="N21" i="1"/>
  <c r="M8" i="1"/>
  <c r="M14" i="1"/>
  <c r="M15" i="1"/>
  <c r="M19" i="1"/>
  <c r="M21" i="1"/>
  <c r="L8" i="1"/>
  <c r="L14" i="1"/>
  <c r="L15" i="1"/>
  <c r="L19" i="1"/>
  <c r="L21" i="1"/>
  <c r="K8" i="1"/>
  <c r="K14" i="1"/>
  <c r="K15" i="1"/>
  <c r="K19" i="1"/>
  <c r="K21" i="1"/>
  <c r="J19" i="1"/>
  <c r="J21" i="1"/>
  <c r="I19" i="1"/>
  <c r="I21" i="1"/>
  <c r="H19" i="1"/>
  <c r="H21" i="1"/>
  <c r="G19" i="1"/>
  <c r="G21" i="1"/>
  <c r="E8" i="1"/>
  <c r="E14" i="1"/>
  <c r="E15" i="1"/>
  <c r="E19" i="1"/>
  <c r="E21" i="1"/>
  <c r="D8" i="1"/>
  <c r="D14" i="1"/>
  <c r="D15" i="1"/>
  <c r="D19" i="1"/>
  <c r="D21" i="1"/>
  <c r="C8" i="1"/>
  <c r="C14" i="1"/>
  <c r="C15" i="1"/>
  <c r="C19" i="1"/>
  <c r="C21" i="1"/>
  <c r="J14" i="1"/>
  <c r="I14" i="1"/>
  <c r="H14" i="1"/>
  <c r="G14" i="1"/>
  <c r="F14" i="1"/>
  <c r="J8" i="1"/>
  <c r="I8" i="1"/>
  <c r="H8" i="1"/>
  <c r="G8" i="1"/>
</calcChain>
</file>

<file path=xl/sharedStrings.xml><?xml version="1.0" encoding="utf-8"?>
<sst xmlns="http://schemas.openxmlformats.org/spreadsheetml/2006/main" count="222" uniqueCount="121">
  <si>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</si>
  <si>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</si>
  <si>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</si>
  <si>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</si>
  <si>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</si>
  <si>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</si>
  <si>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</si>
  <si>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</si>
  <si>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</si>
  <si>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</si>
  <si>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</si>
  <si>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</si>
  <si>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</si>
  <si>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Q2 2025</t>
  </si>
  <si>
    <t>Q3 2025</t>
  </si>
  <si>
    <t>Q4 2025</t>
  </si>
  <si>
    <t>Q1 2026</t>
  </si>
  <si>
    <t>Q2 2026</t>
  </si>
  <si>
    <t>Q3 2026</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</si>
  <si>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</si>
  <si>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</si>
  <si>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</si>
  <si>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</si>
  <si>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</si>
  <si>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</si>
  <si>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</si>
  <si>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</si>
  <si>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</si>
  <si>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income from operations</t>
  </si>
  <si>
    <t>Interest income</t>
  </si>
  <si>
    <t>Interest expense</t>
  </si>
  <si>
    <t>Other (expense) income, net</t>
  </si>
  <si>
    <t>(Loss) income before income taxes</t>
  </si>
  <si>
    <t>Provision (benefit)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</si>
  <si>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</si>
  <si>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</si>
  <si>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</si>
  <si>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</si>
  <si>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</si>
  <si>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</si>
  <si>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</si>
  <si>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</si>
  <si>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</si>
  <si>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</si>
  <si>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rPr>
      <t>General and administrative</t>
    </r>
    <r>
      <rPr>
        <vertAlign val="superscript"/>
        <sz val="10"/>
        <color rgb="FF000000"/>
        <rFont val="Arial"/>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</si>
  <si>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</si>
  <si>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</si>
  <si>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</si>
  <si>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</si>
  <si>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</si>
  <si>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</si>
  <si>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</si>
  <si>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</si>
  <si>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</si>
  <si>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</si>
  <si>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</si>
  <si>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</si>
  <si>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(benefit) for income taxes</t>
  </si>
  <si>
    <t>Non-GAAP net income</t>
  </si>
  <si>
    <t>Non-GAAP earnings per share, diluted</t>
  </si>
  <si>
    <t>Weighted-average shares used to compute GAAP net earnings (loss) per share, diluted</t>
  </si>
  <si>
    <t>Weighted-average shares used to compute non-GAAP earnings per share, diluted</t>
  </si>
  <si>
    <t>Key Operating and Financial Metrics</t>
  </si>
  <si>
    <t>(in thousands)</t>
  </si>
  <si>
    <t>Free Cash Flow and Unlevered Free Cash Flow</t>
  </si>
  <si>
    <t>Net cash provided by operating activities</t>
  </si>
  <si>
    <t>Purchases of property and equipment</t>
  </si>
  <si>
    <t>Capitalized software development costs</t>
  </si>
  <si>
    <r>
      <rPr>
        <sz val="10"/>
        <color rgb="FF000000"/>
        <rFont val="Arial"/>
      </rPr>
      <t>Free cash flow</t>
    </r>
    <r>
      <rPr>
        <vertAlign val="superscript"/>
        <sz val="10"/>
        <color rgb="FF000000"/>
        <rFont val="Arial"/>
      </rPr>
      <t>(1)</t>
    </r>
  </si>
  <si>
    <t>Cash paid for interest and other financing costs</t>
  </si>
  <si>
    <r>
      <rPr>
        <sz val="10"/>
        <color rgb="FF000000"/>
        <rFont val="Arial"/>
      </rPr>
      <t>Unlevered free cash flow</t>
    </r>
    <r>
      <rPr>
        <vertAlign val="superscript"/>
        <sz val="10"/>
        <color rgb="FF000000"/>
        <rFont val="Arial"/>
      </rPr>
      <t>(1)</t>
    </r>
  </si>
  <si>
    <r>
      <rPr>
        <vertAlign val="superscript"/>
        <sz val="10"/>
        <color rgb="FF000000"/>
        <rFont val="Arial"/>
      </rPr>
      <t>(1)</t>
    </r>
    <r>
      <rPr>
        <sz val="10"/>
        <color rgb="FF000000"/>
        <rFont val="Arial"/>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</si>
  <si>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</si>
  <si>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</si>
  <si>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</si>
  <si>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</si>
  <si>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</si>
  <si>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</si>
  <si>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</si>
  <si>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</si>
  <si>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</si>
  <si>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</si>
  <si>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</si>
  <si>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</si>
  <si>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</si>
  <si>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</si>
  <si>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</si>
  <si>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</si>
  <si>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</si>
  <si>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</si>
  <si>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</si>
  <si>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</si>
  <si>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</si>
  <si>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</si>
  <si>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</si>
  <si>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</si>
  <si>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</si>
  <si>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</si>
  <si>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</si>
  <si>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t>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</si>
  <si>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</si>
  <si>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(4)</t>
    </r>
  </si>
  <si>
    <r>
      <rPr>
        <sz val="10"/>
        <color rgb="FF000000"/>
        <rFont val="Arial"/>
      </rPr>
      <t>Less: tax impact of intra-entity asset transfers</t>
    </r>
    <r>
      <rPr>
        <vertAlign val="superscript"/>
        <sz val="10"/>
        <color rgb="FF000000"/>
        <rFont val="Arial"/>
      </rPr>
      <t>(5)</t>
    </r>
  </si>
  <si>
    <t>Non-GAAP provision for income taxes</t>
  </si>
  <si>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</si>
  <si>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</si>
  <si>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</si>
  <si>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</si>
  <si>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t>Loss on extinguishment of debt</t>
  </si>
  <si>
    <r>
      <rPr>
        <sz val="10"/>
        <color rgb="FF000000"/>
        <rFont val="Arial"/>
      </rPr>
      <t>Amortization of acquired intangible assets</t>
    </r>
    <r>
      <rPr>
        <vertAlign val="superscript"/>
        <sz val="10"/>
        <color rgb="FF000000"/>
        <rFont val="Arial"/>
      </rPr>
      <t>(2)</t>
    </r>
  </si>
  <si>
    <r>
      <rPr>
        <sz val="10"/>
        <color rgb="FF000000"/>
        <rFont val="Arial"/>
      </rPr>
      <t>Tax impact of acquisitions</t>
    </r>
    <r>
      <rPr>
        <vertAlign val="superscript"/>
        <sz val="10"/>
        <color rgb="FF000000"/>
        <rFont val="Arial"/>
      </rPr>
      <t>(3)</t>
    </r>
  </si>
  <si>
    <r>
      <rPr>
        <sz val="10"/>
        <color rgb="FF000000"/>
        <rFont val="Arial"/>
      </rPr>
      <t>Tax impact of intra-entity asset transfers</t>
    </r>
    <r>
      <rPr>
        <vertAlign val="superscript"/>
        <sz val="10"/>
        <color rgb="FF000000"/>
        <rFont val="Arial"/>
      </rPr>
      <t>(4)</t>
    </r>
  </si>
  <si>
    <t>Net (loss) earnings per share, diluted</t>
  </si>
  <si>
    <r>
      <rPr>
        <sz val="10"/>
        <color rgb="FF000000"/>
        <rFont val="Arial"/>
      </rPr>
      <t>Adjustment to diluted earnings per share</t>
    </r>
    <r>
      <rPr>
        <vertAlign val="superscript"/>
        <sz val="10"/>
        <color rgb="FF000000"/>
        <rFont val="Arial"/>
      </rPr>
      <t>(5)</t>
    </r>
  </si>
  <si>
    <t>Weighted-average shares used to compute GAAP net (loss) earnings per share, diluted</t>
  </si>
  <si>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</si>
  <si>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restructuring expenses and amortization of acquired intangible assets are not material.</t>
    </r>
  </si>
  <si>
    <r>
      <rPr>
        <vertAlign val="superscript"/>
        <sz val="10"/>
        <color rgb="FF000000"/>
        <rFont val="Arial"/>
      </rPr>
      <t>(3)</t>
    </r>
    <r>
      <rPr>
        <sz val="10"/>
        <color rgb="FF000000"/>
        <rFont val="Arial"/>
      </rPr>
      <t xml:space="preserve">  In the three months ended March 31, 2023, June 30, 2023, September 30, 2023 and December 31, 2023, the tax impact of acquisitions includes the deferred tax benefits of the Alsid acquisition. In the three months ended December 31, 2023, the tax impact from acquisitions includes a reversal of deferred tax expense related to indefinite-lived intangible assets.</t>
    </r>
  </si>
  <si>
    <r>
      <rPr>
        <vertAlign val="superscript"/>
        <sz val="10"/>
        <color rgb="FF000000"/>
        <rFont val="Arial"/>
      </rPr>
      <t>(4)</t>
    </r>
    <r>
      <rPr>
        <sz val="10"/>
        <color rgb="FF000000"/>
        <rFont val="Arial"/>
      </rPr>
      <t xml:space="preserve">  </t>
    </r>
    <r>
      <rPr>
        <sz val="10"/>
        <color rgb="FF000000"/>
        <rFont val="Arial"/>
      </rPr>
      <t>The tax impact of the intra-entity asset transfer in the three months ended December 31, 2024 is additional tax incurred related to the 2021 internal restructuring of Indegy.</t>
    </r>
  </si>
  <si>
    <r>
      <rPr>
        <vertAlign val="superscript"/>
        <sz val="10"/>
        <color rgb="FF000000"/>
        <rFont val="Arial"/>
      </rPr>
      <t>(5)</t>
    </r>
    <r>
      <rPr>
        <sz val="10"/>
        <color rgb="FF000000"/>
        <rFont val="Arial"/>
      </rPr>
      <t xml:space="preserve">  Adjustment to reconcile GAAP net loss per share, which excludes potentially dilutive shares, to non-GAAP earnings per share, which includes potentially dilutive shares.</t>
    </r>
  </si>
  <si>
    <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Reconciliations of non-GAAP financial measures to the most directly comparable GAAP financial measures are included in this supplemental. 
</t>
    </r>
    <r>
      <rPr>
        <u/>
        <sz val="10"/>
        <color rgb="FF000000"/>
        <rFont val="Arial"/>
      </rPr>
      <t>Non-GAAP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rPr>
      <t>Non-GAAP Net Income and Non-GAAP Earnings Per Share:</t>
    </r>
    <r>
      <rPr>
        <sz val="10"/>
        <color rgb="FF000000"/>
        <rFont val="Arial"/>
      </rPr>
      <t xml:space="preserve"> We define non-GAAP net income as GAAP net income (loss), excluding the effect of stock-based compensation, acquisition-related expenses, restructuring expenses, loss on extinguishment of debt and amortization of acquired intangible assets, including the applicable tax impacts. In addition, we exclude the tax impact and related costs of intra-entity asset transfers resulting from the internal restructuring of legal entities and deferred income tax benefits recognized in connection with acquisitions. We use non-GAAP net income to calculate non-GAAP earnings per share. The weighted average shares used to calculate GAAP diluted earnings per share may include dilutive shares related to the potential conversion of our convertible senior notes in periods in which the quarterly average stock price per share exceeds the conversion price of the convertible senior notes. We entered into capped call contracts which are expected to reduce the share dilution related to any conversion of the convertible senior notes, subject to a cap. The weighted average shares used to calculate non-GAAP earnings per share excludes dilution resulting from the potential conversion of our convertible senior notes expected to be offset by the capped call contracts.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rPr>
      <t>Non-GAAP Provision for Income Taxes:</t>
    </r>
    <r>
      <rPr>
        <sz val="10"/>
        <color rgb="FF000000"/>
        <rFont val="Arial"/>
      </rPr>
      <t xml:space="preserve"> We define non-GAAP provision for income taxes as the GAAP provision for income taxes, excluding the tax impacts of stock-based compensation and acquisitions, and intra-entity asset transfers resulting from the internal restructuring of legal entities.
</t>
    </r>
    <r>
      <rPr>
        <u/>
        <sz val="10"/>
        <color rgb="FF000000"/>
        <rFont val="Arial"/>
      </rPr>
      <t>Free Cash Flow and Unlevered Free Cash Flow:</t>
    </r>
    <r>
      <rPr>
        <sz val="10"/>
        <color rgb="FF000000"/>
        <rFont val="Arial"/>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</si>
</sst>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0.#######################_)%;\(#,##0.#######################\)%;&quot;—&quot;_)\%;_(@_)"/>
    <numFmt numFmtId="171" formatCode="#,##0.0_)%;\(#,##0.0\)%;&quot;—&quot;_)\%;_(@_)"/>
    <numFmt numFmtId="173" formatCode="* #,##0.00;* \(#,##0.00\);* &quot;—&quot;;_(@_)"/>
    <numFmt numFmtId="174" formatCode="* #,##0.#######################;* \(#,##0.#######################\);* &quot;—&quot;;_(@_)"/>
    <numFmt numFmtId="175" formatCode="* #,##0;* \(#,##0\);* &quot;—&quot;;_(@_)"/>
    <numFmt numFmtId="181" formatCode="#,##0.##########################_)%;\(#,##0.##########################\)%;&quot;—&quot;_)\%;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6">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2" borderId="0" xfId="0" applyFont="1" applyFill="1" applyAlignment="1">
      <alignment horizontal="left" wrapText="1" indent="2"/>
    </xf>
    <xf numFmtId="0" fontId="8" fillId="0" borderId="0" xfId="0" applyFont="1" applyAlignment="1">
      <alignment horizontal="left" wrapText="1"/>
    </xf>
    <xf numFmtId="0" fontId="7" fillId="0" borderId="5" xfId="0" applyFont="1" applyBorder="1" applyAlignment="1">
      <alignment horizontal="lef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0" fontId="1" fillId="0" borderId="5" xfId="0" applyFont="1" applyBorder="1" applyAlignment="1">
      <alignmen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0" fontId="7" fillId="0" borderId="0" xfId="0"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175" fontId="7" fillId="0" borderId="1" xfId="0" applyNumberFormat="1" applyFont="1" applyBorder="1" applyAlignment="1">
      <alignment wrapText="1"/>
    </xf>
    <xf numFmtId="174"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xf numFmtId="181" fontId="7" fillId="0" borderId="0" xfId="0" applyNumberFormat="1" applyFont="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Q29" headerRowCount="0" totalsRowShown="0">
  <tableColumns count="17">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Q37" headerRowCount="0" totalsRowShown="0">
  <tableColumns count="17">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 id="17" xr3:uid="{00000000-0010-0000-0100-000011000000}" name="Column17"/>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Q26" headerRowCount="0" totalsRowShown="0">
  <tableColumns count="17">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 id="17" xr3:uid="{00000000-0010-0000-0200-000011000000}" name="Column17"/>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Q12" headerRowCount="0" totalsRowShown="0">
  <tableColumns count="17">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 id="17" xr3:uid="{00000000-0010-0000-0300-000011000000}" name="Column17"/>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Q79" headerRowCount="0" totalsRowShown="0">
  <tableColumns count="17">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 id="17" xr3:uid="{00000000-0010-0000-0400-000011000000}" name="Column17"/>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2"/>
  <sheetViews>
    <sheetView showRuler="0" topLeftCell="H16" workbookViewId="0">
      <selection activeCell="Q34" sqref="Q34"/>
    </sheetView>
  </sheetViews>
  <sheetFormatPr defaultColWidth="13.33203125" defaultRowHeight="13.2" x14ac:dyDescent="0.25"/>
  <cols>
    <col min="1" max="1" width="52.77734375" customWidth="1"/>
    <col min="2" max="2" width="0" hidden="1" customWidth="1"/>
    <col min="3" max="17" width="18.21875" customWidth="1"/>
    <col min="18" max="29" width="20.109375" customWidth="1"/>
  </cols>
  <sheetData>
    <row r="1" spans="1:17" ht="17.55" customHeight="1" x14ac:dyDescent="0.25">
      <c r="A1" s="49" t="s">
        <v>0</v>
      </c>
      <c r="B1" s="50"/>
      <c r="C1" s="50"/>
      <c r="D1" s="50"/>
      <c r="E1" s="50"/>
      <c r="F1" s="50"/>
      <c r="G1" s="50"/>
      <c r="H1" s="50"/>
      <c r="I1" s="50"/>
      <c r="J1" s="50"/>
      <c r="K1" s="50"/>
      <c r="L1" s="50"/>
      <c r="M1" s="50"/>
      <c r="N1" s="50"/>
      <c r="O1" s="50"/>
      <c r="P1" s="50"/>
      <c r="Q1" s="50"/>
    </row>
    <row r="2" spans="1:17" ht="17.55" customHeight="1" x14ac:dyDescent="0.25">
      <c r="A2" s="49" t="s">
        <v>1</v>
      </c>
      <c r="B2" s="50"/>
      <c r="C2" s="50"/>
      <c r="D2" s="50"/>
      <c r="E2" s="50"/>
      <c r="F2" s="50"/>
      <c r="G2" s="50"/>
      <c r="H2" s="50"/>
      <c r="I2" s="50"/>
      <c r="J2" s="50"/>
      <c r="K2" s="50"/>
      <c r="L2" s="50"/>
      <c r="M2" s="50"/>
      <c r="N2" s="50"/>
      <c r="O2" s="50"/>
      <c r="P2" s="50"/>
      <c r="Q2" s="50"/>
    </row>
    <row r="3" spans="1:17" ht="17.55" customHeight="1" x14ac:dyDescent="0.25">
      <c r="A3" s="49" t="s">
        <v>2</v>
      </c>
      <c r="B3" s="50"/>
      <c r="C3" s="50"/>
      <c r="D3" s="50"/>
      <c r="E3" s="50"/>
      <c r="F3" s="50"/>
      <c r="G3" s="50"/>
      <c r="H3" s="50"/>
      <c r="I3" s="50"/>
      <c r="J3" s="50"/>
      <c r="K3" s="50"/>
      <c r="L3" s="50"/>
      <c r="M3" s="50"/>
      <c r="N3" s="50"/>
      <c r="O3" s="50"/>
      <c r="P3" s="50"/>
      <c r="Q3" s="50"/>
    </row>
    <row r="4" spans="1:17" ht="17.55" customHeight="1" x14ac:dyDescent="0.25"/>
    <row r="5" spans="1:17" ht="17.55" customHeight="1" x14ac:dyDescent="0.25">
      <c r="A5" s="1" t="s">
        <v>3</v>
      </c>
      <c r="C5" s="2" t="s">
        <v>4</v>
      </c>
      <c r="D5" s="2" t="s">
        <v>5</v>
      </c>
      <c r="E5" s="2" t="s">
        <v>6</v>
      </c>
      <c r="F5" s="2" t="s">
        <v>7</v>
      </c>
      <c r="G5" s="2" t="s">
        <v>8</v>
      </c>
      <c r="H5" s="3" t="s">
        <v>9</v>
      </c>
      <c r="I5" s="2" t="s">
        <v>10</v>
      </c>
      <c r="J5" s="2" t="s">
        <v>11</v>
      </c>
      <c r="K5" s="2" t="s">
        <v>12</v>
      </c>
      <c r="L5" s="2" t="s">
        <v>13</v>
      </c>
      <c r="M5" s="2" t="s">
        <v>14</v>
      </c>
      <c r="N5" s="2" t="s">
        <v>15</v>
      </c>
      <c r="O5" s="2" t="s">
        <v>16</v>
      </c>
      <c r="P5" s="2" t="s">
        <v>17</v>
      </c>
      <c r="Q5" s="2" t="s">
        <v>18</v>
      </c>
    </row>
    <row r="6" spans="1:17" ht="17.55" customHeight="1" x14ac:dyDescent="0.25">
      <c r="A6" s="4" t="s">
        <v>19</v>
      </c>
      <c r="C6" s="5">
        <v>188839000</v>
      </c>
      <c r="D6" s="5">
        <v>195036000</v>
      </c>
      <c r="E6" s="5">
        <v>201529000</v>
      </c>
      <c r="F6" s="5">
        <v>213306000</v>
      </c>
      <c r="G6" s="5">
        <v>215961000</v>
      </c>
      <c r="H6" s="5">
        <v>221241000</v>
      </c>
      <c r="I6" s="5">
        <v>227088000</v>
      </c>
      <c r="J6" s="5">
        <v>235731000</v>
      </c>
      <c r="K6" s="5">
        <v>239137000</v>
      </c>
      <c r="L6" s="5">
        <v>247295000</v>
      </c>
      <c r="M6" s="5">
        <v>252440000</v>
      </c>
      <c r="N6" s="5">
        <v>260533000</v>
      </c>
      <c r="O6" s="5">
        <v>262058000</v>
      </c>
      <c r="P6" s="5">
        <v>268508000</v>
      </c>
      <c r="Q6" s="5">
        <v>276387000</v>
      </c>
    </row>
    <row r="7" spans="1:17" ht="17.55" customHeight="1" x14ac:dyDescent="0.25">
      <c r="A7" s="4" t="s">
        <v>20</v>
      </c>
      <c r="C7" s="6">
        <v>45506000</v>
      </c>
      <c r="D7" s="6">
        <v>43514000</v>
      </c>
      <c r="E7" s="6">
        <v>45754000</v>
      </c>
      <c r="F7" s="6">
        <v>48803000</v>
      </c>
      <c r="G7" s="6">
        <v>48932000</v>
      </c>
      <c r="H7" s="6">
        <v>48798000</v>
      </c>
      <c r="I7" s="6">
        <v>50499000</v>
      </c>
      <c r="J7" s="6">
        <v>51439000</v>
      </c>
      <c r="K7" s="6">
        <v>52460000</v>
      </c>
      <c r="L7" s="6">
        <v>54434000</v>
      </c>
      <c r="M7" s="6">
        <v>56753000</v>
      </c>
      <c r="N7" s="6">
        <v>55290000</v>
      </c>
      <c r="O7" s="6">
        <v>56669000</v>
      </c>
      <c r="P7" s="6">
        <v>60333000</v>
      </c>
      <c r="Q7" s="6">
        <v>61332000</v>
      </c>
    </row>
    <row r="8" spans="1:17" ht="17.55" customHeight="1" x14ac:dyDescent="0.25">
      <c r="A8" s="4" t="s">
        <v>21</v>
      </c>
      <c r="C8" s="7">
        <f>C6-C7</f>
        <v>143333000</v>
      </c>
      <c r="D8" s="7">
        <f>D6-D7</f>
        <v>151522000</v>
      </c>
      <c r="E8" s="7">
        <f>E6-E7</f>
        <v>155775000</v>
      </c>
      <c r="F8" s="7">
        <v>164503000</v>
      </c>
      <c r="G8" s="7">
        <f t="shared" ref="G8:Q8" si="0">G6-G7</f>
        <v>167029000</v>
      </c>
      <c r="H8" s="7">
        <f t="shared" si="0"/>
        <v>172443000</v>
      </c>
      <c r="I8" s="7">
        <f t="shared" si="0"/>
        <v>176589000</v>
      </c>
      <c r="J8" s="7">
        <f t="shared" si="0"/>
        <v>184292000</v>
      </c>
      <c r="K8" s="7">
        <f t="shared" si="0"/>
        <v>186677000</v>
      </c>
      <c r="L8" s="7">
        <f t="shared" si="0"/>
        <v>192861000</v>
      </c>
      <c r="M8" s="7">
        <f t="shared" si="0"/>
        <v>195687000</v>
      </c>
      <c r="N8" s="7">
        <f t="shared" si="0"/>
        <v>205243000</v>
      </c>
      <c r="O8" s="7">
        <f t="shared" si="0"/>
        <v>205389000</v>
      </c>
      <c r="P8" s="7">
        <f t="shared" si="0"/>
        <v>208175000</v>
      </c>
      <c r="Q8" s="7">
        <f t="shared" si="0"/>
        <v>215055000</v>
      </c>
    </row>
    <row r="9" spans="1:17" ht="17.55" customHeight="1" x14ac:dyDescent="0.25">
      <c r="A9" s="4" t="s">
        <v>22</v>
      </c>
    </row>
    <row r="10" spans="1:17" ht="17.55" customHeight="1" x14ac:dyDescent="0.25">
      <c r="A10" s="8" t="s">
        <v>23</v>
      </c>
      <c r="C10" s="9">
        <v>97191000</v>
      </c>
      <c r="D10" s="9">
        <v>97800000</v>
      </c>
      <c r="E10" s="9">
        <v>94759000</v>
      </c>
      <c r="F10" s="9">
        <v>103700000</v>
      </c>
      <c r="G10" s="9">
        <v>99825000</v>
      </c>
      <c r="H10" s="9">
        <v>101129000</v>
      </c>
      <c r="I10" s="9">
        <v>99083000</v>
      </c>
      <c r="J10" s="9">
        <v>95348000</v>
      </c>
      <c r="K10" s="9">
        <v>103182000</v>
      </c>
      <c r="L10" s="9">
        <v>107091000</v>
      </c>
      <c r="M10" s="9">
        <v>99949000</v>
      </c>
      <c r="N10" s="9">
        <v>106727000</v>
      </c>
      <c r="O10" s="9">
        <v>106989000</v>
      </c>
      <c r="P10" s="9">
        <v>105869000</v>
      </c>
      <c r="Q10" s="9">
        <v>102913000</v>
      </c>
    </row>
    <row r="11" spans="1:17" ht="17.55" customHeight="1" x14ac:dyDescent="0.25">
      <c r="A11" s="8" t="s">
        <v>24</v>
      </c>
      <c r="C11" s="9">
        <v>38183000</v>
      </c>
      <c r="D11" s="9">
        <v>37845000</v>
      </c>
      <c r="E11" s="9">
        <v>37052000</v>
      </c>
      <c r="F11" s="9">
        <v>40083000</v>
      </c>
      <c r="G11" s="9">
        <v>43727000</v>
      </c>
      <c r="H11" s="9">
        <v>45149000</v>
      </c>
      <c r="I11" s="9">
        <v>48020000</v>
      </c>
      <c r="J11" s="9">
        <v>44728000</v>
      </c>
      <c r="K11" s="9">
        <v>53223000</v>
      </c>
      <c r="L11" s="9">
        <v>59236000</v>
      </c>
      <c r="M11" s="9">
        <v>56265000</v>
      </c>
      <c r="N11" s="9">
        <v>54945000</v>
      </c>
      <c r="O11" s="9">
        <v>55761000</v>
      </c>
      <c r="P11" s="9">
        <v>56999000</v>
      </c>
      <c r="Q11" s="9">
        <v>62145000</v>
      </c>
    </row>
    <row r="12" spans="1:17" ht="17.55" customHeight="1" x14ac:dyDescent="0.25">
      <c r="A12" s="8" t="s">
        <v>25</v>
      </c>
      <c r="C12" s="9">
        <v>27115000</v>
      </c>
      <c r="D12" s="9">
        <v>26622000</v>
      </c>
      <c r="E12" s="9">
        <v>31877000</v>
      </c>
      <c r="F12" s="9">
        <v>30567000</v>
      </c>
      <c r="G12" s="9">
        <v>31018000</v>
      </c>
      <c r="H12" s="9">
        <v>30302000</v>
      </c>
      <c r="I12" s="9">
        <v>31569000</v>
      </c>
      <c r="J12" s="9">
        <v>31241000</v>
      </c>
      <c r="K12" s="9">
        <v>47983000</v>
      </c>
      <c r="L12" s="9">
        <v>33982000</v>
      </c>
      <c r="M12" s="9">
        <v>32337000</v>
      </c>
      <c r="N12" s="9">
        <v>31603000</v>
      </c>
      <c r="O12" s="9">
        <v>31445000</v>
      </c>
      <c r="P12" s="9">
        <v>32288000</v>
      </c>
      <c r="Q12" s="9">
        <v>33141000</v>
      </c>
    </row>
    <row r="13" spans="1:17" ht="17.55" customHeight="1" x14ac:dyDescent="0.25">
      <c r="A13" s="8" t="s">
        <v>26</v>
      </c>
      <c r="C13" s="6">
        <v>0</v>
      </c>
      <c r="D13" s="6">
        <v>0</v>
      </c>
      <c r="E13" s="6">
        <v>0</v>
      </c>
      <c r="F13" s="6">
        <v>4499000</v>
      </c>
      <c r="G13" s="6">
        <v>1389000</v>
      </c>
      <c r="H13" s="6">
        <v>4681000</v>
      </c>
      <c r="I13" s="6">
        <v>0</v>
      </c>
      <c r="J13" s="6">
        <v>0</v>
      </c>
      <c r="K13" s="6">
        <v>0</v>
      </c>
      <c r="L13" s="6">
        <v>0</v>
      </c>
      <c r="M13" s="6">
        <v>0</v>
      </c>
      <c r="N13" s="6">
        <v>3113000</v>
      </c>
      <c r="O13" s="6">
        <v>2431000</v>
      </c>
      <c r="P13" s="6">
        <v>651000</v>
      </c>
      <c r="Q13" s="6">
        <v>147000</v>
      </c>
    </row>
    <row r="14" spans="1:17" ht="17.55" customHeight="1" x14ac:dyDescent="0.25">
      <c r="A14" s="4" t="s">
        <v>27</v>
      </c>
      <c r="C14" s="10">
        <f>C10+C11+C12+C13</f>
        <v>162489000</v>
      </c>
      <c r="D14" s="10">
        <f>D10+D11+D12+D13</f>
        <v>162267000</v>
      </c>
      <c r="E14" s="10">
        <f>E10+E11+E12+E13</f>
        <v>163688000</v>
      </c>
      <c r="F14" s="10">
        <f>F10+F11+F12+F13</f>
        <v>178849000</v>
      </c>
      <c r="G14" s="10">
        <f>G10+G11+G12+G13</f>
        <v>175959000</v>
      </c>
      <c r="H14" s="10">
        <f>SUM(H10:H13)</f>
        <v>181261000</v>
      </c>
      <c r="I14" s="10">
        <f>SUM(I10:I13)</f>
        <v>178672000</v>
      </c>
      <c r="J14" s="10">
        <f>SUM(J10:J13)</f>
        <v>171317000</v>
      </c>
      <c r="K14" s="10">
        <f t="shared" ref="K14:Q14" si="1">K10+K11+K12+K13</f>
        <v>204388000</v>
      </c>
      <c r="L14" s="10">
        <f t="shared" si="1"/>
        <v>200309000</v>
      </c>
      <c r="M14" s="10">
        <f t="shared" si="1"/>
        <v>188551000</v>
      </c>
      <c r="N14" s="10">
        <f t="shared" si="1"/>
        <v>196388000</v>
      </c>
      <c r="O14" s="10">
        <f t="shared" si="1"/>
        <v>196626000</v>
      </c>
      <c r="P14" s="10">
        <f t="shared" si="1"/>
        <v>195807000</v>
      </c>
      <c r="Q14" s="10">
        <f t="shared" si="1"/>
        <v>198346000</v>
      </c>
    </row>
    <row r="15" spans="1:17" ht="17.55" customHeight="1" x14ac:dyDescent="0.25">
      <c r="A15" s="4" t="s">
        <v>28</v>
      </c>
      <c r="C15" s="7">
        <f>C8-C14</f>
        <v>-19156000</v>
      </c>
      <c r="D15" s="7">
        <f>D8-D14</f>
        <v>-10745000</v>
      </c>
      <c r="E15" s="7">
        <f>E8-E14</f>
        <v>-7913000</v>
      </c>
      <c r="F15" s="7">
        <v>-14346000</v>
      </c>
      <c r="G15" s="7">
        <v>-8930000</v>
      </c>
      <c r="H15" s="7">
        <v>-8818000</v>
      </c>
      <c r="I15" s="7">
        <v>-2083000</v>
      </c>
      <c r="J15" s="7">
        <v>12975000</v>
      </c>
      <c r="K15" s="7">
        <f t="shared" ref="K15:Q15" si="2">K8-K14</f>
        <v>-17711000</v>
      </c>
      <c r="L15" s="7">
        <f t="shared" si="2"/>
        <v>-7448000</v>
      </c>
      <c r="M15" s="7">
        <f t="shared" si="2"/>
        <v>7136000</v>
      </c>
      <c r="N15" s="7">
        <f t="shared" si="2"/>
        <v>8855000</v>
      </c>
      <c r="O15" s="7">
        <f t="shared" si="2"/>
        <v>8763000</v>
      </c>
      <c r="P15" s="7">
        <f t="shared" si="2"/>
        <v>12368000</v>
      </c>
      <c r="Q15" s="7">
        <f t="shared" si="2"/>
        <v>16709000</v>
      </c>
    </row>
    <row r="16" spans="1:17" ht="17.55" customHeight="1" x14ac:dyDescent="0.25">
      <c r="A16" s="8" t="s">
        <v>29</v>
      </c>
      <c r="C16" s="9">
        <v>5095000</v>
      </c>
      <c r="D16" s="9">
        <v>6566000</v>
      </c>
      <c r="E16" s="9">
        <v>7662000</v>
      </c>
      <c r="F16" s="9">
        <v>5377000</v>
      </c>
      <c r="G16" s="9">
        <v>5624000</v>
      </c>
      <c r="H16" s="9">
        <v>5974000</v>
      </c>
      <c r="I16" s="9">
        <v>5989000</v>
      </c>
      <c r="J16" s="9">
        <v>5738000</v>
      </c>
      <c r="K16" s="9">
        <v>4927000</v>
      </c>
      <c r="L16" s="9">
        <v>4080000</v>
      </c>
      <c r="M16" s="9">
        <v>3590000</v>
      </c>
      <c r="N16" s="9">
        <v>3395000</v>
      </c>
      <c r="O16" s="9">
        <v>3040000</v>
      </c>
      <c r="P16" s="9">
        <v>2312000</v>
      </c>
      <c r="Q16" s="9">
        <v>2573000</v>
      </c>
    </row>
    <row r="17" spans="1:17" ht="17.55" customHeight="1" x14ac:dyDescent="0.25">
      <c r="A17" s="8" t="s">
        <v>30</v>
      </c>
      <c r="C17" s="9">
        <v>-7339000</v>
      </c>
      <c r="D17" s="9">
        <v>-7750000</v>
      </c>
      <c r="E17" s="9">
        <v>-8119000</v>
      </c>
      <c r="F17" s="9">
        <v>-8131000</v>
      </c>
      <c r="G17" s="9">
        <v>-8112000</v>
      </c>
      <c r="H17" s="9">
        <v>-8073000</v>
      </c>
      <c r="I17" s="9">
        <v>-8148000</v>
      </c>
      <c r="J17" s="9">
        <v>-7587000</v>
      </c>
      <c r="K17" s="9">
        <v>-7011000</v>
      </c>
      <c r="L17" s="9">
        <v>-7139000</v>
      </c>
      <c r="M17" s="9">
        <v>-7213000</v>
      </c>
      <c r="N17" s="9">
        <v>-7056000</v>
      </c>
      <c r="O17" s="9">
        <v>-6412000</v>
      </c>
      <c r="P17" s="9">
        <v>-6436000</v>
      </c>
      <c r="Q17" s="9">
        <v>-8270000</v>
      </c>
    </row>
    <row r="18" spans="1:17" ht="17.55" customHeight="1" x14ac:dyDescent="0.25">
      <c r="A18" s="8" t="s">
        <v>31</v>
      </c>
      <c r="C18" s="6">
        <v>-547000</v>
      </c>
      <c r="D18" s="6">
        <v>-944000</v>
      </c>
      <c r="E18" s="6">
        <v>-6502000</v>
      </c>
      <c r="F18" s="6">
        <v>-609000</v>
      </c>
      <c r="G18" s="6">
        <v>-1310000</v>
      </c>
      <c r="H18" s="6">
        <v>93000</v>
      </c>
      <c r="I18" s="6">
        <v>359000</v>
      </c>
      <c r="J18" s="6">
        <v>-2577000</v>
      </c>
      <c r="K18" s="6">
        <v>474000</v>
      </c>
      <c r="L18" s="6">
        <v>25000</v>
      </c>
      <c r="M18" s="6">
        <v>-703000</v>
      </c>
      <c r="N18" s="6">
        <v>-1134000</v>
      </c>
      <c r="O18" s="6">
        <v>-304000</v>
      </c>
      <c r="P18" s="6">
        <v>-1308000</v>
      </c>
      <c r="Q18" s="6">
        <v>-248000</v>
      </c>
    </row>
    <row r="19" spans="1:17" ht="17.55" customHeight="1" x14ac:dyDescent="0.25">
      <c r="A19" s="4" t="s">
        <v>32</v>
      </c>
      <c r="C19" s="7">
        <f>C15+C16+C17+C18</f>
        <v>-21947000</v>
      </c>
      <c r="D19" s="7">
        <f>D15+D16+D17+D18</f>
        <v>-12873000</v>
      </c>
      <c r="E19" s="7">
        <f>E15+E16+E17+E18</f>
        <v>-14872000</v>
      </c>
      <c r="F19" s="7">
        <v>-17709000</v>
      </c>
      <c r="G19" s="7">
        <f>G15+G16+G17+G18</f>
        <v>-12728000</v>
      </c>
      <c r="H19" s="7">
        <f>SUM(H15:H18)</f>
        <v>-10824000</v>
      </c>
      <c r="I19" s="7">
        <f>SUM(I15:I18)</f>
        <v>-3883000</v>
      </c>
      <c r="J19" s="7">
        <f>SUM(J15:J18)</f>
        <v>8549000</v>
      </c>
      <c r="K19" s="7">
        <f t="shared" ref="K19:Q19" si="3">K15+K16+K17+K18</f>
        <v>-19321000</v>
      </c>
      <c r="L19" s="7">
        <f t="shared" si="3"/>
        <v>-10482000</v>
      </c>
      <c r="M19" s="7">
        <f t="shared" si="3"/>
        <v>2810000</v>
      </c>
      <c r="N19" s="7">
        <f t="shared" si="3"/>
        <v>4060000</v>
      </c>
      <c r="O19" s="7">
        <f t="shared" si="3"/>
        <v>5087000</v>
      </c>
      <c r="P19" s="7">
        <f t="shared" si="3"/>
        <v>6936000</v>
      </c>
      <c r="Q19" s="7">
        <f t="shared" si="3"/>
        <v>10764000</v>
      </c>
    </row>
    <row r="20" spans="1:17" ht="17.55" customHeight="1" x14ac:dyDescent="0.25">
      <c r="A20" s="4" t="s">
        <v>33</v>
      </c>
      <c r="C20" s="6">
        <v>3150000</v>
      </c>
      <c r="D20" s="6">
        <v>3101000</v>
      </c>
      <c r="E20" s="6">
        <v>693000</v>
      </c>
      <c r="F20" s="6">
        <v>3939000</v>
      </c>
      <c r="G20" s="6">
        <v>1658000</v>
      </c>
      <c r="H20" s="6">
        <v>3748000</v>
      </c>
      <c r="I20" s="6">
        <v>5328000</v>
      </c>
      <c r="J20" s="6">
        <v>6681000</v>
      </c>
      <c r="K20" s="6">
        <v>3614000</v>
      </c>
      <c r="L20" s="6">
        <v>4224000</v>
      </c>
      <c r="M20" s="6">
        <v>550000</v>
      </c>
      <c r="N20" s="6">
        <v>4797000</v>
      </c>
      <c r="O20" s="6">
        <v>3673000</v>
      </c>
      <c r="P20" s="6">
        <v>3131000</v>
      </c>
      <c r="Q20" s="6">
        <v>-535000</v>
      </c>
    </row>
    <row r="21" spans="1:17" ht="17.55" customHeight="1" x14ac:dyDescent="0.25">
      <c r="A21" s="4" t="s">
        <v>34</v>
      </c>
      <c r="C21" s="11">
        <f>C19-C20</f>
        <v>-25097000</v>
      </c>
      <c r="D21" s="11">
        <f>D19-D20</f>
        <v>-15974000</v>
      </c>
      <c r="E21" s="11">
        <f>E19-E20</f>
        <v>-15565000</v>
      </c>
      <c r="F21" s="11">
        <v>-21648000</v>
      </c>
      <c r="G21" s="11">
        <f t="shared" ref="G21:Q21" si="4">G19-G20</f>
        <v>-14386000</v>
      </c>
      <c r="H21" s="11">
        <f t="shared" si="4"/>
        <v>-14572000</v>
      </c>
      <c r="I21" s="11">
        <f t="shared" si="4"/>
        <v>-9211000</v>
      </c>
      <c r="J21" s="11">
        <f t="shared" si="4"/>
        <v>1868000</v>
      </c>
      <c r="K21" s="11">
        <f t="shared" si="4"/>
        <v>-22935000</v>
      </c>
      <c r="L21" s="11">
        <f t="shared" si="4"/>
        <v>-14706000</v>
      </c>
      <c r="M21" s="11">
        <f t="shared" si="4"/>
        <v>2260000</v>
      </c>
      <c r="N21" s="11">
        <f t="shared" si="4"/>
        <v>-737000</v>
      </c>
      <c r="O21" s="11">
        <f t="shared" si="4"/>
        <v>1414000</v>
      </c>
      <c r="P21" s="11">
        <f t="shared" si="4"/>
        <v>3805000</v>
      </c>
      <c r="Q21" s="11">
        <f t="shared" si="4"/>
        <v>11299000</v>
      </c>
    </row>
    <row r="22" spans="1:17" ht="17.55" customHeight="1" x14ac:dyDescent="0.25">
      <c r="C22" s="19"/>
      <c r="D22" s="19"/>
      <c r="E22" s="19"/>
      <c r="F22" s="19"/>
      <c r="G22" s="19"/>
      <c r="H22" s="19"/>
      <c r="I22" s="19"/>
      <c r="J22" s="19"/>
      <c r="K22" s="19"/>
      <c r="L22" s="19"/>
      <c r="M22" s="19"/>
      <c r="N22" s="19"/>
      <c r="O22" s="19"/>
      <c r="P22" s="19"/>
      <c r="Q22" s="19"/>
    </row>
    <row r="23" spans="1:17" ht="15.75" customHeight="1" x14ac:dyDescent="0.25">
      <c r="A23" s="4" t="s">
        <v>35</v>
      </c>
    </row>
    <row r="24" spans="1:17" ht="17.55" customHeight="1" x14ac:dyDescent="0.25">
      <c r="A24" s="12" t="s">
        <v>36</v>
      </c>
      <c r="C24" s="13">
        <v>-0.22</v>
      </c>
      <c r="D24" s="13">
        <v>-0.14000000000000001</v>
      </c>
      <c r="E24" s="13">
        <v>-0.13</v>
      </c>
      <c r="F24" s="13">
        <v>-0.19</v>
      </c>
      <c r="G24" s="14">
        <v>-0.12</v>
      </c>
      <c r="H24" s="14">
        <v>-0.12</v>
      </c>
      <c r="I24" s="14">
        <v>-0.08</v>
      </c>
      <c r="J24" s="15">
        <v>0.02</v>
      </c>
      <c r="K24" s="16">
        <v>-0.19</v>
      </c>
      <c r="L24" s="16">
        <v>-0.12</v>
      </c>
      <c r="M24" s="16">
        <v>0.02</v>
      </c>
      <c r="N24" s="16">
        <v>-0.01</v>
      </c>
      <c r="O24" s="16">
        <v>0.01</v>
      </c>
      <c r="P24" s="16">
        <v>0.03</v>
      </c>
      <c r="Q24" s="16">
        <v>0.1</v>
      </c>
    </row>
    <row r="25" spans="1:17" ht="17.55" customHeight="1" x14ac:dyDescent="0.25">
      <c r="A25" s="12" t="s">
        <v>37</v>
      </c>
      <c r="C25" s="13">
        <v>-0.22</v>
      </c>
      <c r="D25" s="13">
        <v>-0.14000000000000001</v>
      </c>
      <c r="E25" s="13">
        <v>-0.13</v>
      </c>
      <c r="F25" s="13">
        <v>-0.19</v>
      </c>
      <c r="G25" s="14">
        <v>-0.12</v>
      </c>
      <c r="H25" s="14">
        <v>-0.12</v>
      </c>
      <c r="I25" s="14">
        <v>-0.08</v>
      </c>
      <c r="J25" s="15">
        <v>0.02</v>
      </c>
      <c r="K25" s="16">
        <v>-0.19</v>
      </c>
      <c r="L25" s="16">
        <v>-0.12</v>
      </c>
      <c r="M25" s="16">
        <v>0.02</v>
      </c>
      <c r="N25" s="16">
        <v>-0.01</v>
      </c>
      <c r="O25" s="16">
        <v>0.01</v>
      </c>
      <c r="P25" s="16">
        <v>0.03</v>
      </c>
      <c r="Q25" s="16">
        <v>0.1</v>
      </c>
    </row>
    <row r="26" spans="1:17" ht="17.55" customHeight="1" x14ac:dyDescent="0.25"/>
    <row r="27" spans="1:17" ht="26.7" customHeight="1" x14ac:dyDescent="0.25">
      <c r="A27" s="4" t="s">
        <v>38</v>
      </c>
    </row>
    <row r="28" spans="1:17" ht="15.75" customHeight="1" x14ac:dyDescent="0.25">
      <c r="A28" s="12" t="s">
        <v>36</v>
      </c>
      <c r="C28" s="9">
        <v>113791000</v>
      </c>
      <c r="D28" s="9">
        <v>115131000</v>
      </c>
      <c r="E28" s="9">
        <v>115954000</v>
      </c>
      <c r="F28" s="9">
        <v>116717000</v>
      </c>
      <c r="G28" s="9">
        <v>117542000</v>
      </c>
      <c r="H28" s="9">
        <v>118681000</v>
      </c>
      <c r="I28" s="9">
        <v>119169000</v>
      </c>
      <c r="J28" s="9">
        <v>119748000</v>
      </c>
      <c r="K28" s="9">
        <v>120083000</v>
      </c>
      <c r="L28" s="9">
        <v>120979000</v>
      </c>
      <c r="M28" s="9">
        <v>120483000</v>
      </c>
      <c r="N28" s="9">
        <v>118955000</v>
      </c>
      <c r="O28" s="9">
        <v>115897000</v>
      </c>
      <c r="P28" s="9">
        <v>110742000</v>
      </c>
      <c r="Q28" s="9">
        <v>108974000</v>
      </c>
    </row>
    <row r="29" spans="1:17" ht="15.75" customHeight="1" x14ac:dyDescent="0.25">
      <c r="A29" s="17" t="s">
        <v>37</v>
      </c>
      <c r="C29" s="9">
        <v>113791000</v>
      </c>
      <c r="D29" s="9">
        <v>115131000</v>
      </c>
      <c r="E29" s="9">
        <v>115954000</v>
      </c>
      <c r="F29" s="9">
        <v>116717000</v>
      </c>
      <c r="G29" s="9">
        <v>117542000</v>
      </c>
      <c r="H29" s="9">
        <v>118681000</v>
      </c>
      <c r="I29" s="9">
        <v>119169000</v>
      </c>
      <c r="J29" s="9">
        <v>123853000</v>
      </c>
      <c r="K29" s="9">
        <v>120083000</v>
      </c>
      <c r="L29" s="9">
        <v>120979000</v>
      </c>
      <c r="M29" s="9">
        <v>121953000</v>
      </c>
      <c r="N29" s="9">
        <v>118955000</v>
      </c>
      <c r="O29" s="9">
        <v>117691000</v>
      </c>
      <c r="P29" s="9">
        <v>113768000</v>
      </c>
      <c r="Q29" s="9">
        <v>115970000</v>
      </c>
    </row>
    <row r="30" spans="1:17" ht="14.1" customHeight="1" x14ac:dyDescent="0.25">
      <c r="A30" s="18" t="s">
        <v>39</v>
      </c>
    </row>
    <row r="31" spans="1:17" ht="17.55" customHeight="1" x14ac:dyDescent="0.25">
      <c r="A31" s="51" t="s">
        <v>40</v>
      </c>
      <c r="B31" s="50"/>
      <c r="C31" s="50"/>
      <c r="D31" s="50"/>
      <c r="E31" s="50"/>
      <c r="F31" s="50"/>
      <c r="G31" s="50"/>
      <c r="H31" s="50"/>
      <c r="I31" s="50"/>
      <c r="J31" s="50"/>
      <c r="K31" s="50"/>
      <c r="L31" s="50"/>
      <c r="M31" s="50"/>
      <c r="N31" s="50"/>
      <c r="O31" s="50"/>
      <c r="P31" s="50"/>
      <c r="Q31" s="50"/>
    </row>
    <row r="32" spans="1:17" ht="17.55" customHeight="1" x14ac:dyDescent="0.25">
      <c r="C32" s="2" t="s">
        <v>4</v>
      </c>
      <c r="D32" s="2" t="s">
        <v>5</v>
      </c>
      <c r="E32" s="2" t="s">
        <v>6</v>
      </c>
      <c r="F32" s="2" t="s">
        <v>7</v>
      </c>
      <c r="G32" s="2" t="s">
        <v>8</v>
      </c>
      <c r="H32" s="3" t="s">
        <v>9</v>
      </c>
      <c r="I32" s="2" t="s">
        <v>10</v>
      </c>
      <c r="J32" s="2" t="s">
        <v>11</v>
      </c>
      <c r="K32" s="2" t="s">
        <v>12</v>
      </c>
      <c r="L32" s="2" t="s">
        <v>13</v>
      </c>
      <c r="M32" s="2" t="s">
        <v>14</v>
      </c>
      <c r="N32" s="2" t="s">
        <v>15</v>
      </c>
      <c r="O32" s="2" t="s">
        <v>16</v>
      </c>
      <c r="P32" s="2" t="s">
        <v>17</v>
      </c>
      <c r="Q32" s="2" t="s">
        <v>18</v>
      </c>
    </row>
    <row r="33" spans="1:17" ht="17.55" customHeight="1" x14ac:dyDescent="0.25">
      <c r="A33" s="4" t="s">
        <v>41</v>
      </c>
      <c r="C33" s="5">
        <v>2625000</v>
      </c>
      <c r="D33" s="5">
        <v>2906000</v>
      </c>
      <c r="E33" s="5">
        <v>3011000</v>
      </c>
      <c r="F33" s="5">
        <v>2705000</v>
      </c>
      <c r="G33" s="5">
        <v>2982000</v>
      </c>
      <c r="H33" s="5">
        <v>3288000</v>
      </c>
      <c r="I33" s="5">
        <v>3216000</v>
      </c>
      <c r="J33" s="5">
        <v>3191000</v>
      </c>
      <c r="K33" s="5">
        <v>3315000</v>
      </c>
      <c r="L33" s="5">
        <v>3460000</v>
      </c>
      <c r="M33" s="5">
        <v>3495000</v>
      </c>
      <c r="N33" s="5">
        <v>3444000</v>
      </c>
      <c r="O33" s="5">
        <v>3275000</v>
      </c>
      <c r="P33" s="5">
        <v>3565000</v>
      </c>
      <c r="Q33" s="5">
        <v>3378000</v>
      </c>
    </row>
    <row r="34" spans="1:17" ht="17.55" customHeight="1" x14ac:dyDescent="0.25">
      <c r="A34" s="4" t="s">
        <v>42</v>
      </c>
      <c r="C34" s="9">
        <v>14394000</v>
      </c>
      <c r="D34" s="9">
        <v>16423000</v>
      </c>
      <c r="E34" s="9">
        <v>15805000</v>
      </c>
      <c r="F34" s="9">
        <v>14700000</v>
      </c>
      <c r="G34" s="9">
        <v>15300000</v>
      </c>
      <c r="H34" s="9">
        <v>16276000</v>
      </c>
      <c r="I34" s="9">
        <v>15941000</v>
      </c>
      <c r="J34" s="9">
        <v>15210000</v>
      </c>
      <c r="K34" s="9">
        <v>16630000</v>
      </c>
      <c r="L34" s="9">
        <v>17818000</v>
      </c>
      <c r="M34" s="9">
        <v>17051000</v>
      </c>
      <c r="N34" s="9">
        <v>17302000</v>
      </c>
      <c r="O34" s="9">
        <v>17473000</v>
      </c>
      <c r="P34" s="9">
        <v>17868000</v>
      </c>
      <c r="Q34" s="9">
        <v>17935000</v>
      </c>
    </row>
    <row r="35" spans="1:17" ht="17.55" customHeight="1" x14ac:dyDescent="0.25">
      <c r="A35" s="4" t="s">
        <v>43</v>
      </c>
      <c r="C35" s="9">
        <v>8865000</v>
      </c>
      <c r="D35" s="9">
        <v>9764000</v>
      </c>
      <c r="E35" s="9">
        <v>9242000</v>
      </c>
      <c r="F35" s="9">
        <v>9354000</v>
      </c>
      <c r="G35" s="9">
        <v>11161000</v>
      </c>
      <c r="H35" s="9">
        <v>11799000</v>
      </c>
      <c r="I35" s="9">
        <v>12435000</v>
      </c>
      <c r="J35" s="9">
        <v>12261000</v>
      </c>
      <c r="K35" s="9">
        <v>12967000</v>
      </c>
      <c r="L35" s="9">
        <v>15300000</v>
      </c>
      <c r="M35" s="9">
        <v>14174000</v>
      </c>
      <c r="N35" s="9">
        <v>14101000</v>
      </c>
      <c r="O35" s="9">
        <v>13029000</v>
      </c>
      <c r="P35" s="9">
        <v>13986000</v>
      </c>
      <c r="Q35" s="9">
        <v>18837000</v>
      </c>
    </row>
    <row r="36" spans="1:17" ht="17.55" customHeight="1" x14ac:dyDescent="0.25">
      <c r="A36" s="4" t="s">
        <v>44</v>
      </c>
      <c r="C36" s="6">
        <v>8233000</v>
      </c>
      <c r="D36" s="6">
        <v>8767000</v>
      </c>
      <c r="E36" s="6">
        <v>8777000</v>
      </c>
      <c r="F36" s="6">
        <v>9756000</v>
      </c>
      <c r="G36" s="6">
        <v>10276000</v>
      </c>
      <c r="H36" s="6">
        <v>10035000</v>
      </c>
      <c r="I36" s="6">
        <v>10092000</v>
      </c>
      <c r="J36" s="6">
        <v>10052000</v>
      </c>
      <c r="K36" s="6">
        <v>22991000</v>
      </c>
      <c r="L36" s="6">
        <v>9948000</v>
      </c>
      <c r="M36" s="6">
        <v>10162000</v>
      </c>
      <c r="N36" s="6">
        <v>9655000</v>
      </c>
      <c r="O36" s="6">
        <v>10077000</v>
      </c>
      <c r="P36" s="6">
        <v>10930000</v>
      </c>
      <c r="Q36" s="6">
        <v>11067000</v>
      </c>
    </row>
    <row r="37" spans="1:17" ht="17.55" customHeight="1" x14ac:dyDescent="0.25">
      <c r="A37" s="12" t="s">
        <v>45</v>
      </c>
      <c r="C37" s="11">
        <f t="shared" ref="C37:P37" si="5">SUM(C33:C36)</f>
        <v>34117000</v>
      </c>
      <c r="D37" s="11">
        <f t="shared" si="5"/>
        <v>37860000</v>
      </c>
      <c r="E37" s="11">
        <f t="shared" si="5"/>
        <v>36835000</v>
      </c>
      <c r="F37" s="11">
        <f t="shared" si="5"/>
        <v>36515000</v>
      </c>
      <c r="G37" s="11">
        <f t="shared" si="5"/>
        <v>39719000</v>
      </c>
      <c r="H37" s="11">
        <f t="shared" si="5"/>
        <v>41398000</v>
      </c>
      <c r="I37" s="11">
        <f t="shared" si="5"/>
        <v>41684000</v>
      </c>
      <c r="J37" s="11">
        <f t="shared" si="5"/>
        <v>40714000</v>
      </c>
      <c r="K37" s="11">
        <f t="shared" si="5"/>
        <v>55903000</v>
      </c>
      <c r="L37" s="11">
        <f t="shared" si="5"/>
        <v>46526000</v>
      </c>
      <c r="M37" s="11">
        <f t="shared" si="5"/>
        <v>44882000</v>
      </c>
      <c r="N37" s="11">
        <f t="shared" si="5"/>
        <v>44502000</v>
      </c>
      <c r="O37" s="11">
        <f t="shared" si="5"/>
        <v>43854000</v>
      </c>
      <c r="P37" s="11">
        <f t="shared" si="5"/>
        <v>46349000</v>
      </c>
      <c r="Q37" s="11">
        <v>51217000</v>
      </c>
    </row>
    <row r="38" spans="1:17" ht="16.649999999999999" customHeight="1" x14ac:dyDescent="0.25">
      <c r="A38" s="51" t="s">
        <v>46</v>
      </c>
      <c r="B38" s="50"/>
      <c r="C38" s="52"/>
      <c r="D38" s="52"/>
      <c r="E38" s="52"/>
      <c r="F38" s="52"/>
      <c r="G38" s="52"/>
      <c r="H38" s="52"/>
      <c r="I38" s="52"/>
      <c r="J38" s="52"/>
      <c r="K38" s="52"/>
      <c r="L38" s="52"/>
      <c r="M38" s="52"/>
      <c r="N38" s="52"/>
      <c r="O38" s="52"/>
      <c r="P38" s="52"/>
      <c r="Q38" s="52"/>
    </row>
    <row r="39" spans="1:17" ht="16.649999999999999" customHeight="1" x14ac:dyDescent="0.25"/>
    <row r="40" spans="1:17" ht="16.649999999999999" customHeight="1" x14ac:dyDescent="0.25"/>
    <row r="41" spans="1:17" ht="16.649999999999999" customHeight="1" x14ac:dyDescent="0.25"/>
    <row r="42" spans="1:17" ht="16.649999999999999" customHeight="1" x14ac:dyDescent="0.25"/>
    <row r="43" spans="1:17" ht="16.649999999999999" customHeight="1" x14ac:dyDescent="0.25"/>
    <row r="44" spans="1:17" ht="16.649999999999999" customHeight="1" x14ac:dyDescent="0.25"/>
    <row r="45" spans="1:17" ht="16.649999999999999" customHeight="1" x14ac:dyDescent="0.25"/>
    <row r="46" spans="1:17" ht="16.649999999999999" customHeight="1" x14ac:dyDescent="0.25"/>
    <row r="47" spans="1:17" ht="16.649999999999999" customHeight="1" x14ac:dyDescent="0.25"/>
    <row r="48" spans="1:17"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5">
    <mergeCell ref="A3:Q3"/>
    <mergeCell ref="A2:Q2"/>
    <mergeCell ref="A1:Q1"/>
    <mergeCell ref="A31:Q31"/>
    <mergeCell ref="A38:Q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1"/>
  <sheetViews>
    <sheetView showRuler="0" topLeftCell="A4" workbookViewId="0">
      <selection activeCell="A16" sqref="A16"/>
    </sheetView>
  </sheetViews>
  <sheetFormatPr defaultColWidth="13.33203125" defaultRowHeight="13.2" x14ac:dyDescent="0.25"/>
  <cols>
    <col min="1" max="1" width="66" customWidth="1"/>
    <col min="2" max="2" width="0" hidden="1" customWidth="1"/>
    <col min="3" max="17" width="18.21875" customWidth="1"/>
    <col min="18" max="28" width="20.109375" customWidth="1"/>
  </cols>
  <sheetData>
    <row r="1" spans="1:17" ht="17.55" customHeight="1" x14ac:dyDescent="0.25">
      <c r="A1" s="49" t="s">
        <v>0</v>
      </c>
      <c r="B1" s="50"/>
      <c r="C1" s="50"/>
      <c r="D1" s="50"/>
      <c r="E1" s="50"/>
      <c r="F1" s="50"/>
      <c r="G1" s="50"/>
      <c r="H1" s="50"/>
      <c r="I1" s="50"/>
      <c r="J1" s="50"/>
      <c r="K1" s="50"/>
      <c r="L1" s="50"/>
      <c r="M1" s="50"/>
      <c r="N1" s="50"/>
      <c r="O1" s="50"/>
      <c r="P1" s="50"/>
      <c r="Q1" s="50"/>
    </row>
    <row r="2" spans="1:17" ht="17.55" customHeight="1" x14ac:dyDescent="0.25">
      <c r="A2" s="49" t="s">
        <v>47</v>
      </c>
      <c r="B2" s="50"/>
      <c r="C2" s="50"/>
      <c r="D2" s="50"/>
      <c r="E2" s="50"/>
      <c r="F2" s="50"/>
      <c r="G2" s="50"/>
      <c r="H2" s="50"/>
      <c r="I2" s="50"/>
      <c r="J2" s="50"/>
      <c r="K2" s="50"/>
      <c r="L2" s="50"/>
      <c r="M2" s="50"/>
      <c r="N2" s="50"/>
      <c r="O2" s="50"/>
      <c r="P2" s="50"/>
      <c r="Q2" s="50"/>
    </row>
    <row r="3" spans="1:17" ht="17.55" customHeight="1" x14ac:dyDescent="0.25">
      <c r="A3" s="49" t="s">
        <v>2</v>
      </c>
      <c r="B3" s="50"/>
      <c r="C3" s="50"/>
      <c r="D3" s="50"/>
      <c r="E3" s="50"/>
      <c r="F3" s="50"/>
      <c r="G3" s="50"/>
      <c r="H3" s="50"/>
      <c r="I3" s="50"/>
      <c r="J3" s="50"/>
      <c r="K3" s="50"/>
      <c r="L3" s="50"/>
      <c r="M3" s="50"/>
      <c r="N3" s="50"/>
      <c r="O3" s="50"/>
      <c r="P3" s="50"/>
      <c r="Q3" s="50"/>
    </row>
    <row r="4" spans="1:17" ht="17.55" customHeight="1" x14ac:dyDescent="0.25"/>
    <row r="5" spans="1:17" ht="17.55" customHeight="1" x14ac:dyDescent="0.25">
      <c r="A5" s="1" t="s">
        <v>3</v>
      </c>
      <c r="C5" s="20" t="s">
        <v>4</v>
      </c>
      <c r="D5" s="20" t="s">
        <v>5</v>
      </c>
      <c r="E5" s="20" t="s">
        <v>6</v>
      </c>
      <c r="F5" s="20" t="s">
        <v>7</v>
      </c>
      <c r="G5" s="20" t="s">
        <v>8</v>
      </c>
      <c r="H5" s="21" t="s">
        <v>9</v>
      </c>
      <c r="I5" s="22" t="s">
        <v>10</v>
      </c>
      <c r="J5" s="22" t="s">
        <v>11</v>
      </c>
      <c r="K5" s="23" t="s">
        <v>12</v>
      </c>
      <c r="L5" s="20" t="s">
        <v>13</v>
      </c>
      <c r="M5" s="20" t="s">
        <v>14</v>
      </c>
      <c r="N5" s="20" t="s">
        <v>15</v>
      </c>
      <c r="O5" s="20" t="s">
        <v>16</v>
      </c>
      <c r="P5" s="20" t="s">
        <v>17</v>
      </c>
      <c r="Q5" s="20" t="s">
        <v>18</v>
      </c>
    </row>
    <row r="6" spans="1:17" ht="17.55" customHeight="1" x14ac:dyDescent="0.25">
      <c r="A6" s="4" t="s">
        <v>19</v>
      </c>
      <c r="C6" s="5">
        <v>188839000</v>
      </c>
      <c r="D6" s="5">
        <v>195036000</v>
      </c>
      <c r="E6" s="5">
        <v>201529000</v>
      </c>
      <c r="F6" s="5">
        <v>213306000</v>
      </c>
      <c r="G6" s="5">
        <v>215961000</v>
      </c>
      <c r="H6" s="5">
        <v>221241000</v>
      </c>
      <c r="I6" s="5">
        <v>227088000</v>
      </c>
      <c r="J6" s="5">
        <v>235731000</v>
      </c>
      <c r="K6" s="5">
        <v>239137000</v>
      </c>
      <c r="L6" s="5">
        <v>247295000</v>
      </c>
      <c r="M6" s="5">
        <v>252440000</v>
      </c>
      <c r="N6" s="5">
        <v>260533000</v>
      </c>
      <c r="O6" s="5">
        <v>262058000</v>
      </c>
      <c r="P6" s="5">
        <v>268508000</v>
      </c>
      <c r="Q6" s="5">
        <v>276387000</v>
      </c>
    </row>
    <row r="7" spans="1:17" ht="17.55" customHeight="1" x14ac:dyDescent="0.25">
      <c r="A7" s="4" t="s">
        <v>48</v>
      </c>
      <c r="C7" s="24">
        <v>39801000</v>
      </c>
      <c r="D7" s="24">
        <v>37535000</v>
      </c>
      <c r="E7" s="6">
        <v>39688000</v>
      </c>
      <c r="F7" s="24">
        <v>41447000</v>
      </c>
      <c r="G7" s="24">
        <v>41281000</v>
      </c>
      <c r="H7" s="24">
        <v>40750000</v>
      </c>
      <c r="I7" s="24">
        <v>42269000</v>
      </c>
      <c r="J7" s="24">
        <v>43234000</v>
      </c>
      <c r="K7" s="24">
        <v>43281000</v>
      </c>
      <c r="L7" s="24">
        <v>44437000</v>
      </c>
      <c r="M7" s="24">
        <v>46476000</v>
      </c>
      <c r="N7" s="24">
        <v>45064000</v>
      </c>
      <c r="O7" s="24">
        <v>46612000</v>
      </c>
      <c r="P7" s="24">
        <v>49985000</v>
      </c>
      <c r="Q7" s="24">
        <v>51172000</v>
      </c>
    </row>
    <row r="8" spans="1:17" ht="17.55" customHeight="1" x14ac:dyDescent="0.25">
      <c r="A8" s="4" t="s">
        <v>49</v>
      </c>
      <c r="C8" s="7">
        <f>C6-C7</f>
        <v>149038000</v>
      </c>
      <c r="D8" s="7">
        <f>D6-D7</f>
        <v>157501000</v>
      </c>
      <c r="E8" s="7">
        <f>E6-E7</f>
        <v>161841000</v>
      </c>
      <c r="F8" s="7">
        <f>+F6-F7</f>
        <v>171859000</v>
      </c>
      <c r="G8" s="7">
        <f>+G6-G7</f>
        <v>174680000</v>
      </c>
      <c r="H8" s="7">
        <f>H6-H7</f>
        <v>180491000</v>
      </c>
      <c r="I8" s="7">
        <f>I6-I7</f>
        <v>184819000</v>
      </c>
      <c r="J8" s="7">
        <f>+J6-J7</f>
        <v>192497000</v>
      </c>
      <c r="K8" s="7">
        <f t="shared" ref="K8:Q8" si="0">K6-K7</f>
        <v>195856000</v>
      </c>
      <c r="L8" s="7">
        <f t="shared" si="0"/>
        <v>202858000</v>
      </c>
      <c r="M8" s="7">
        <f t="shared" si="0"/>
        <v>205964000</v>
      </c>
      <c r="N8" s="7">
        <f t="shared" si="0"/>
        <v>215469000</v>
      </c>
      <c r="O8" s="7">
        <f t="shared" si="0"/>
        <v>215446000</v>
      </c>
      <c r="P8" s="7">
        <f t="shared" si="0"/>
        <v>218523000</v>
      </c>
      <c r="Q8" s="7">
        <f t="shared" si="0"/>
        <v>225215000</v>
      </c>
    </row>
    <row r="9" spans="1:17" ht="17.55" customHeight="1" x14ac:dyDescent="0.25">
      <c r="A9" s="4" t="s">
        <v>50</v>
      </c>
    </row>
    <row r="10" spans="1:17" ht="17.55" customHeight="1" x14ac:dyDescent="0.25">
      <c r="A10" s="8" t="s">
        <v>51</v>
      </c>
      <c r="C10" s="9">
        <v>82797000</v>
      </c>
      <c r="D10" s="9">
        <v>81377000</v>
      </c>
      <c r="E10" s="9">
        <v>78954000</v>
      </c>
      <c r="F10" s="9">
        <v>88488000</v>
      </c>
      <c r="G10" s="9">
        <v>84525000</v>
      </c>
      <c r="H10" s="9">
        <v>84804000</v>
      </c>
      <c r="I10" s="9">
        <v>83139000</v>
      </c>
      <c r="J10" s="9">
        <v>80138000</v>
      </c>
      <c r="K10" s="9">
        <v>85498000</v>
      </c>
      <c r="L10" s="9">
        <v>89015000</v>
      </c>
      <c r="M10" s="9">
        <v>82890000</v>
      </c>
      <c r="N10" s="9">
        <v>89425000</v>
      </c>
      <c r="O10" s="9">
        <v>89516000</v>
      </c>
      <c r="P10" s="9">
        <v>88001000</v>
      </c>
      <c r="Q10" s="9">
        <v>84978000</v>
      </c>
    </row>
    <row r="11" spans="1:17" ht="17.55" customHeight="1" x14ac:dyDescent="0.25">
      <c r="A11" s="8" t="s">
        <v>52</v>
      </c>
      <c r="C11" s="9">
        <v>29318000</v>
      </c>
      <c r="D11" s="9">
        <v>28081000</v>
      </c>
      <c r="E11" s="9">
        <v>27810000</v>
      </c>
      <c r="F11" s="9">
        <v>27849000</v>
      </c>
      <c r="G11" s="9">
        <v>32586000</v>
      </c>
      <c r="H11" s="9">
        <v>33350000</v>
      </c>
      <c r="I11" s="9">
        <v>35585000</v>
      </c>
      <c r="J11" s="9">
        <v>32467000</v>
      </c>
      <c r="K11" s="9">
        <v>39017000</v>
      </c>
      <c r="L11" s="9">
        <v>43404000</v>
      </c>
      <c r="M11" s="9">
        <v>42088000</v>
      </c>
      <c r="N11" s="9">
        <v>40840000</v>
      </c>
      <c r="O11" s="9">
        <v>42732000</v>
      </c>
      <c r="P11" s="9">
        <v>43013000</v>
      </c>
      <c r="Q11" s="9">
        <v>43308000</v>
      </c>
    </row>
    <row r="12" spans="1:17" ht="17.55" customHeight="1" x14ac:dyDescent="0.25">
      <c r="A12" s="8" t="s">
        <v>53</v>
      </c>
      <c r="C12" s="6">
        <v>18782000</v>
      </c>
      <c r="D12" s="6">
        <v>17825000</v>
      </c>
      <c r="E12" s="6">
        <v>18502000</v>
      </c>
      <c r="F12" s="6">
        <v>19459000</v>
      </c>
      <c r="G12" s="6">
        <v>20561000</v>
      </c>
      <c r="H12" s="6">
        <v>19553000</v>
      </c>
      <c r="I12" s="6">
        <v>21120000</v>
      </c>
      <c r="J12" s="6">
        <v>20541000</v>
      </c>
      <c r="K12" s="6">
        <v>22664000</v>
      </c>
      <c r="L12" s="6">
        <v>22743000</v>
      </c>
      <c r="M12" s="6">
        <v>22073000</v>
      </c>
      <c r="N12" s="6">
        <v>21511000</v>
      </c>
      <c r="O12" s="6">
        <v>21348000</v>
      </c>
      <c r="P12" s="6">
        <v>21321000</v>
      </c>
      <c r="Q12" s="6">
        <v>22041000</v>
      </c>
    </row>
    <row r="13" spans="1:17" ht="17.55" customHeight="1" x14ac:dyDescent="0.25">
      <c r="A13" s="4" t="s">
        <v>54</v>
      </c>
      <c r="C13" s="10">
        <f>SUM(C10:C12)</f>
        <v>130897000</v>
      </c>
      <c r="D13" s="10">
        <f>SUM(D10:D12)</f>
        <v>127283000</v>
      </c>
      <c r="E13" s="10">
        <f>+SUM(E10:E12)</f>
        <v>125266000</v>
      </c>
      <c r="F13" s="10">
        <f>+SUM(F10:F12)</f>
        <v>135796000</v>
      </c>
      <c r="G13" s="10">
        <f>+SUM(G10:G12)</f>
        <v>137672000</v>
      </c>
      <c r="H13" s="10">
        <f>SUM(H10:H12)</f>
        <v>137707000</v>
      </c>
      <c r="I13" s="10">
        <f>+SUM(I10:I12)</f>
        <v>139844000</v>
      </c>
      <c r="J13" s="10">
        <f>+SUM(J10:J12)</f>
        <v>133146000</v>
      </c>
      <c r="K13" s="10">
        <f t="shared" ref="K13:Q13" si="1">SUM(K10:K12)</f>
        <v>147179000</v>
      </c>
      <c r="L13" s="10">
        <f t="shared" si="1"/>
        <v>155162000</v>
      </c>
      <c r="M13" s="10">
        <f t="shared" si="1"/>
        <v>147051000</v>
      </c>
      <c r="N13" s="10">
        <f t="shared" si="1"/>
        <v>151776000</v>
      </c>
      <c r="O13" s="10">
        <f t="shared" si="1"/>
        <v>153596000</v>
      </c>
      <c r="P13" s="10">
        <f t="shared" si="1"/>
        <v>152335000</v>
      </c>
      <c r="Q13" s="10">
        <f t="shared" si="1"/>
        <v>150327000</v>
      </c>
    </row>
    <row r="14" spans="1:17" ht="17.55" customHeight="1" x14ac:dyDescent="0.25">
      <c r="A14" s="4" t="s">
        <v>55</v>
      </c>
      <c r="C14" s="7">
        <f>C8-C13</f>
        <v>18141000</v>
      </c>
      <c r="D14" s="7">
        <f>D8-D13</f>
        <v>30218000</v>
      </c>
      <c r="E14" s="7">
        <f>E8-E13</f>
        <v>36575000</v>
      </c>
      <c r="F14" s="7">
        <v>36063000</v>
      </c>
      <c r="G14" s="7">
        <v>37008000</v>
      </c>
      <c r="H14" s="7">
        <v>42784000</v>
      </c>
      <c r="I14" s="7">
        <v>44975000</v>
      </c>
      <c r="J14" s="7">
        <v>59351000</v>
      </c>
      <c r="K14" s="7">
        <v>48677000</v>
      </c>
      <c r="L14" s="7">
        <v>47696000</v>
      </c>
      <c r="M14" s="7">
        <v>58913000</v>
      </c>
      <c r="N14" s="7">
        <v>63693000</v>
      </c>
      <c r="O14" s="7">
        <v>61850000</v>
      </c>
      <c r="P14" s="7">
        <v>66188000</v>
      </c>
      <c r="Q14" s="7">
        <v>74888000</v>
      </c>
    </row>
    <row r="15" spans="1:17" ht="17.55" customHeight="1" x14ac:dyDescent="0.25">
      <c r="A15" s="8" t="s">
        <v>29</v>
      </c>
      <c r="C15" s="9">
        <v>5095000</v>
      </c>
      <c r="D15" s="9">
        <v>6566000</v>
      </c>
      <c r="E15" s="9">
        <v>7662000</v>
      </c>
      <c r="F15" s="9">
        <v>5377000</v>
      </c>
      <c r="G15" s="9">
        <v>5624000</v>
      </c>
      <c r="H15" s="9">
        <v>5974000</v>
      </c>
      <c r="I15" s="9">
        <v>5989000</v>
      </c>
      <c r="J15" s="9">
        <v>5738000</v>
      </c>
      <c r="K15" s="9">
        <v>4927000</v>
      </c>
      <c r="L15" s="9">
        <v>4080000</v>
      </c>
      <c r="M15" s="9">
        <v>3590000</v>
      </c>
      <c r="N15" s="9">
        <v>3395000</v>
      </c>
      <c r="O15" s="9">
        <v>3040000</v>
      </c>
      <c r="P15" s="9">
        <v>2312000</v>
      </c>
      <c r="Q15" s="9">
        <v>2573000</v>
      </c>
    </row>
    <row r="16" spans="1:17" ht="17.55" customHeight="1" x14ac:dyDescent="0.25">
      <c r="A16" s="8" t="s">
        <v>30</v>
      </c>
      <c r="C16" s="9">
        <v>-7339000</v>
      </c>
      <c r="D16" s="9">
        <v>-7750000</v>
      </c>
      <c r="E16" s="9">
        <v>-8119000</v>
      </c>
      <c r="F16" s="9">
        <v>-8131000</v>
      </c>
      <c r="G16" s="9">
        <v>-8112000</v>
      </c>
      <c r="H16" s="9">
        <v>-8073000</v>
      </c>
      <c r="I16" s="9">
        <v>-8148000</v>
      </c>
      <c r="J16" s="9">
        <v>-7587000</v>
      </c>
      <c r="K16" s="9">
        <v>-7011000</v>
      </c>
      <c r="L16" s="9">
        <v>-7139000</v>
      </c>
      <c r="M16" s="9">
        <v>-7213000</v>
      </c>
      <c r="N16" s="9">
        <v>-7056000</v>
      </c>
      <c r="O16" s="9">
        <v>-6412000</v>
      </c>
      <c r="P16" s="9">
        <v>-6436000</v>
      </c>
      <c r="Q16" s="9">
        <v>-5633000</v>
      </c>
    </row>
    <row r="17" spans="1:17" ht="17.55" customHeight="1" x14ac:dyDescent="0.25">
      <c r="A17" s="8" t="s">
        <v>31</v>
      </c>
      <c r="C17" s="6">
        <v>-547000</v>
      </c>
      <c r="D17" s="6">
        <v>-944000</v>
      </c>
      <c r="E17" s="6">
        <v>-6502000</v>
      </c>
      <c r="F17" s="6">
        <v>-609000</v>
      </c>
      <c r="G17" s="6">
        <v>-1310000</v>
      </c>
      <c r="H17" s="6">
        <v>93000</v>
      </c>
      <c r="I17" s="6">
        <v>359000</v>
      </c>
      <c r="J17" s="6">
        <v>-2577000</v>
      </c>
      <c r="K17" s="6">
        <v>474000</v>
      </c>
      <c r="L17" s="6">
        <v>25000</v>
      </c>
      <c r="M17" s="6">
        <v>-703000</v>
      </c>
      <c r="N17" s="6">
        <v>-1134000</v>
      </c>
      <c r="O17" s="6">
        <v>-304000</v>
      </c>
      <c r="P17" s="6">
        <v>-1308000</v>
      </c>
      <c r="Q17" s="6">
        <v>-248000</v>
      </c>
    </row>
    <row r="18" spans="1:17" ht="17.55" customHeight="1" x14ac:dyDescent="0.25">
      <c r="A18" s="4" t="s">
        <v>56</v>
      </c>
      <c r="C18" s="7">
        <f>C14+C15+C16+C17</f>
        <v>15350000</v>
      </c>
      <c r="D18" s="7">
        <f>D14+D15+D16+D17</f>
        <v>28090000</v>
      </c>
      <c r="E18" s="7">
        <f>E14+E15+E16+E17</f>
        <v>29616000</v>
      </c>
      <c r="F18" s="7">
        <f>F14+F15+F16+F17</f>
        <v>32700000</v>
      </c>
      <c r="G18" s="7">
        <f>G14+G15+G16+G17</f>
        <v>33210000</v>
      </c>
      <c r="H18" s="7">
        <f>SUM(H14:H17)</f>
        <v>40778000</v>
      </c>
      <c r="I18" s="7">
        <f t="shared" ref="I18:Q18" si="2">I14+I15+I16+I17</f>
        <v>43175000</v>
      </c>
      <c r="J18" s="7">
        <f t="shared" si="2"/>
        <v>54925000</v>
      </c>
      <c r="K18" s="7">
        <f t="shared" si="2"/>
        <v>47067000</v>
      </c>
      <c r="L18" s="7">
        <f t="shared" si="2"/>
        <v>44662000</v>
      </c>
      <c r="M18" s="7">
        <f t="shared" si="2"/>
        <v>54587000</v>
      </c>
      <c r="N18" s="7">
        <f t="shared" si="2"/>
        <v>58898000</v>
      </c>
      <c r="O18" s="7">
        <f t="shared" si="2"/>
        <v>58174000</v>
      </c>
      <c r="P18" s="7">
        <f t="shared" si="2"/>
        <v>60756000</v>
      </c>
      <c r="Q18" s="7">
        <f t="shared" si="2"/>
        <v>71580000</v>
      </c>
    </row>
    <row r="19" spans="1:17" ht="17.55" customHeight="1" x14ac:dyDescent="0.25">
      <c r="A19" s="4" t="s">
        <v>57</v>
      </c>
      <c r="C19" s="24">
        <v>2287000</v>
      </c>
      <c r="D19" s="24">
        <v>1824000</v>
      </c>
      <c r="E19" s="6">
        <v>1948000</v>
      </c>
      <c r="F19" s="24">
        <v>2542000</v>
      </c>
      <c r="G19" s="24">
        <v>2770000</v>
      </c>
      <c r="H19" s="24">
        <v>2616000</v>
      </c>
      <c r="I19" s="24">
        <v>3852000</v>
      </c>
      <c r="J19" s="24">
        <v>4261000</v>
      </c>
      <c r="K19" s="24">
        <v>2817000</v>
      </c>
      <c r="L19" s="24">
        <v>3225000</v>
      </c>
      <c r="M19" s="24">
        <v>3149000</v>
      </c>
      <c r="N19" s="24">
        <v>1593000</v>
      </c>
      <c r="O19" s="24">
        <v>2614000</v>
      </c>
      <c r="P19" s="24">
        <v>2816000</v>
      </c>
      <c r="Q19" s="24">
        <v>-1332000</v>
      </c>
    </row>
    <row r="20" spans="1:17" ht="17.55" customHeight="1" x14ac:dyDescent="0.25">
      <c r="A20" s="4" t="s">
        <v>58</v>
      </c>
      <c r="C20" s="11">
        <f t="shared" ref="C20:Q20" si="3">C18-C19</f>
        <v>13063000</v>
      </c>
      <c r="D20" s="11">
        <f t="shared" si="3"/>
        <v>26266000</v>
      </c>
      <c r="E20" s="11">
        <f t="shared" si="3"/>
        <v>27668000</v>
      </c>
      <c r="F20" s="11">
        <f t="shared" si="3"/>
        <v>30158000</v>
      </c>
      <c r="G20" s="11">
        <f t="shared" si="3"/>
        <v>30440000</v>
      </c>
      <c r="H20" s="11">
        <f t="shared" si="3"/>
        <v>38162000</v>
      </c>
      <c r="I20" s="25">
        <f t="shared" si="3"/>
        <v>39323000</v>
      </c>
      <c r="J20" s="25">
        <f t="shared" si="3"/>
        <v>50664000</v>
      </c>
      <c r="K20" s="11">
        <f t="shared" si="3"/>
        <v>44250000</v>
      </c>
      <c r="L20" s="11">
        <f t="shared" si="3"/>
        <v>41437000</v>
      </c>
      <c r="M20" s="11">
        <f t="shared" si="3"/>
        <v>51438000</v>
      </c>
      <c r="N20" s="11">
        <f t="shared" si="3"/>
        <v>57305000</v>
      </c>
      <c r="O20" s="11">
        <f t="shared" si="3"/>
        <v>55560000</v>
      </c>
      <c r="P20" s="11">
        <f t="shared" si="3"/>
        <v>57940000</v>
      </c>
      <c r="Q20" s="11">
        <f t="shared" si="3"/>
        <v>72912000</v>
      </c>
    </row>
    <row r="21" spans="1:17" ht="17.55" customHeight="1" x14ac:dyDescent="0.25">
      <c r="C21" s="19"/>
      <c r="D21" s="19"/>
      <c r="E21" s="19"/>
      <c r="F21" s="19"/>
      <c r="G21" s="19"/>
      <c r="H21" s="19"/>
      <c r="I21" s="19"/>
      <c r="J21" s="19"/>
      <c r="K21" s="19"/>
      <c r="L21" s="19"/>
      <c r="M21" s="19"/>
      <c r="N21" s="19"/>
      <c r="O21" s="19"/>
      <c r="P21" s="19"/>
      <c r="Q21" s="19"/>
    </row>
    <row r="22" spans="1:17" ht="17.55" customHeight="1" x14ac:dyDescent="0.25">
      <c r="A22" s="4" t="s">
        <v>59</v>
      </c>
      <c r="C22" s="13">
        <v>0.11</v>
      </c>
      <c r="D22" s="13">
        <v>0.22</v>
      </c>
      <c r="E22" s="13">
        <v>0.23</v>
      </c>
      <c r="F22" s="14">
        <v>0.25</v>
      </c>
      <c r="G22" s="13">
        <v>0.25</v>
      </c>
      <c r="H22" s="13">
        <v>0.31</v>
      </c>
      <c r="I22" s="13">
        <v>0.32</v>
      </c>
      <c r="J22" s="14">
        <v>0.41</v>
      </c>
      <c r="K22" s="13">
        <v>0.36</v>
      </c>
      <c r="L22" s="13">
        <v>0.34</v>
      </c>
      <c r="M22" s="13">
        <v>0.42</v>
      </c>
      <c r="N22" s="13">
        <v>0.48</v>
      </c>
      <c r="O22" s="13">
        <v>0.47</v>
      </c>
      <c r="P22" s="13">
        <v>0.51</v>
      </c>
      <c r="Q22" s="13">
        <v>0.63</v>
      </c>
    </row>
    <row r="23" spans="1:17" ht="17.55" customHeight="1" x14ac:dyDescent="0.25"/>
    <row r="24" spans="1:17" ht="26.7" customHeight="1" x14ac:dyDescent="0.25">
      <c r="A24" s="4" t="s">
        <v>60</v>
      </c>
      <c r="C24" s="9">
        <v>113791000</v>
      </c>
      <c r="D24" s="9">
        <v>115131000</v>
      </c>
      <c r="E24" s="9">
        <v>115954000</v>
      </c>
      <c r="F24" s="9">
        <v>116717000</v>
      </c>
      <c r="G24" s="9">
        <v>117542000</v>
      </c>
      <c r="H24" s="9">
        <v>118681000</v>
      </c>
      <c r="I24" s="9">
        <v>119169000</v>
      </c>
      <c r="J24" s="9">
        <v>123853000</v>
      </c>
      <c r="K24" s="9">
        <v>120083000</v>
      </c>
      <c r="L24" s="9">
        <v>120979000</v>
      </c>
      <c r="M24" s="9">
        <v>121953000</v>
      </c>
      <c r="N24" s="9">
        <v>118955000</v>
      </c>
      <c r="O24" s="9">
        <v>117691000</v>
      </c>
      <c r="P24" s="9">
        <v>113768000</v>
      </c>
      <c r="Q24" s="9">
        <v>115970000</v>
      </c>
    </row>
    <row r="25" spans="1:17" ht="26.7" customHeight="1" x14ac:dyDescent="0.25">
      <c r="A25" s="4" t="s">
        <v>61</v>
      </c>
      <c r="C25" s="9">
        <v>119264000</v>
      </c>
      <c r="D25" s="9">
        <v>120057000</v>
      </c>
      <c r="E25" s="9">
        <v>121473000</v>
      </c>
      <c r="F25" s="9">
        <v>122023000</v>
      </c>
      <c r="G25" s="9">
        <v>123266000</v>
      </c>
      <c r="H25" s="9">
        <v>123056000</v>
      </c>
      <c r="I25" s="9">
        <v>123288000</v>
      </c>
      <c r="J25" s="9">
        <v>123853000</v>
      </c>
      <c r="K25" s="9">
        <v>124152000</v>
      </c>
      <c r="L25" s="9">
        <v>122875000</v>
      </c>
      <c r="M25" s="9">
        <v>121953000</v>
      </c>
      <c r="N25" s="9">
        <v>120259000</v>
      </c>
      <c r="O25" s="9">
        <v>117691000</v>
      </c>
      <c r="P25" s="9">
        <v>113768000</v>
      </c>
      <c r="Q25" s="9">
        <v>115970000</v>
      </c>
    </row>
    <row r="26" spans="1:17" ht="14.1" customHeight="1" x14ac:dyDescent="0.25"/>
    <row r="27" spans="1:17" ht="16.649999999999999" customHeight="1" x14ac:dyDescent="0.25"/>
    <row r="28" spans="1:17" ht="16.649999999999999" customHeight="1" x14ac:dyDescent="0.25"/>
    <row r="29" spans="1:17" ht="16.649999999999999" customHeight="1" x14ac:dyDescent="0.25"/>
    <row r="30" spans="1:17" ht="16.649999999999999" customHeight="1" x14ac:dyDescent="0.25"/>
    <row r="31" spans="1:17" ht="16.649999999999999" customHeight="1" x14ac:dyDescent="0.25"/>
    <row r="32" spans="1:1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3">
    <mergeCell ref="A3:Q3"/>
    <mergeCell ref="A2:Q2"/>
    <mergeCell ref="A1:Q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3"/>
  <sheetViews>
    <sheetView showRuler="0" workbookViewId="0">
      <selection sqref="A1:Q1"/>
    </sheetView>
  </sheetViews>
  <sheetFormatPr defaultColWidth="13.33203125" defaultRowHeight="13.2" x14ac:dyDescent="0.25"/>
  <cols>
    <col min="1" max="1" width="66" customWidth="1"/>
    <col min="2" max="2" width="1.21875" customWidth="1"/>
    <col min="3" max="17" width="16.88671875" customWidth="1"/>
    <col min="18" max="30" width="20.109375" customWidth="1"/>
  </cols>
  <sheetData>
    <row r="1" spans="1:17" ht="17.55" customHeight="1" x14ac:dyDescent="0.25">
      <c r="A1" s="49" t="s">
        <v>0</v>
      </c>
      <c r="B1" s="50"/>
      <c r="C1" s="50"/>
      <c r="D1" s="50"/>
      <c r="E1" s="50"/>
      <c r="F1" s="50"/>
      <c r="G1" s="50"/>
      <c r="H1" s="50"/>
      <c r="I1" s="50"/>
      <c r="J1" s="50"/>
      <c r="K1" s="50"/>
      <c r="L1" s="50"/>
      <c r="M1" s="50"/>
      <c r="N1" s="50"/>
      <c r="O1" s="50"/>
      <c r="P1" s="50"/>
      <c r="Q1" s="50"/>
    </row>
    <row r="2" spans="1:17" ht="17.55" customHeight="1" x14ac:dyDescent="0.25">
      <c r="A2" s="49" t="s">
        <v>62</v>
      </c>
      <c r="B2" s="50"/>
      <c r="C2" s="50"/>
      <c r="D2" s="50"/>
      <c r="E2" s="50"/>
      <c r="F2" s="50"/>
      <c r="G2" s="50"/>
      <c r="H2" s="50"/>
      <c r="I2" s="50"/>
      <c r="J2" s="50"/>
      <c r="K2" s="50"/>
      <c r="L2" s="50"/>
      <c r="M2" s="50"/>
      <c r="N2" s="50"/>
      <c r="O2" s="50"/>
      <c r="P2" s="50"/>
      <c r="Q2" s="50"/>
    </row>
    <row r="3" spans="1:17" ht="17.55" customHeight="1" x14ac:dyDescent="0.25">
      <c r="A3" s="49" t="s">
        <v>2</v>
      </c>
      <c r="B3" s="50"/>
      <c r="C3" s="50"/>
      <c r="D3" s="50"/>
      <c r="E3" s="50"/>
      <c r="F3" s="50"/>
      <c r="G3" s="50"/>
      <c r="H3" s="50"/>
      <c r="I3" s="50"/>
      <c r="J3" s="50"/>
      <c r="K3" s="50"/>
      <c r="L3" s="50"/>
      <c r="M3" s="50"/>
      <c r="N3" s="50"/>
      <c r="O3" s="50"/>
      <c r="P3" s="50"/>
      <c r="Q3" s="50"/>
    </row>
    <row r="4" spans="1:17" ht="17.55" customHeight="1" x14ac:dyDescent="0.25"/>
    <row r="5" spans="1:17" ht="17.55" customHeight="1" x14ac:dyDescent="0.25">
      <c r="A5" s="1" t="s">
        <v>63</v>
      </c>
      <c r="C5" s="20" t="s">
        <v>4</v>
      </c>
      <c r="D5" s="20" t="s">
        <v>5</v>
      </c>
      <c r="E5" s="20" t="s">
        <v>6</v>
      </c>
      <c r="F5" s="20" t="s">
        <v>7</v>
      </c>
      <c r="G5" s="20" t="s">
        <v>8</v>
      </c>
      <c r="H5" s="20" t="s">
        <v>9</v>
      </c>
      <c r="I5" s="20" t="s">
        <v>10</v>
      </c>
      <c r="J5" s="20" t="s">
        <v>11</v>
      </c>
      <c r="K5" s="20" t="s">
        <v>12</v>
      </c>
      <c r="L5" s="20" t="s">
        <v>13</v>
      </c>
      <c r="M5" s="20" t="s">
        <v>14</v>
      </c>
      <c r="N5" s="20" t="s">
        <v>15</v>
      </c>
      <c r="O5" s="20" t="s">
        <v>16</v>
      </c>
      <c r="P5" s="20" t="s">
        <v>17</v>
      </c>
      <c r="Q5" s="20" t="s">
        <v>18</v>
      </c>
    </row>
    <row r="6" spans="1:17" ht="17.55" customHeight="1" x14ac:dyDescent="0.25">
      <c r="A6" s="26" t="s">
        <v>64</v>
      </c>
      <c r="C6" s="34"/>
      <c r="D6" s="34"/>
      <c r="E6" s="34"/>
      <c r="F6" s="34"/>
      <c r="G6" s="34"/>
      <c r="H6" s="34"/>
      <c r="I6" s="34"/>
      <c r="J6" s="34"/>
      <c r="K6" s="34"/>
      <c r="L6" s="34"/>
      <c r="M6" s="34"/>
      <c r="N6" s="34"/>
      <c r="O6" s="34"/>
      <c r="P6" s="34"/>
      <c r="Q6" s="34"/>
    </row>
    <row r="7" spans="1:17" ht="17.55" customHeight="1" x14ac:dyDescent="0.25">
      <c r="A7" s="4" t="s">
        <v>65</v>
      </c>
      <c r="C7" s="27">
        <v>38746000</v>
      </c>
      <c r="D7" s="27">
        <v>30193000</v>
      </c>
      <c r="E7" s="27">
        <v>42411000</v>
      </c>
      <c r="F7" s="27">
        <v>38505000</v>
      </c>
      <c r="G7" s="27">
        <v>50326000</v>
      </c>
      <c r="H7" s="27">
        <v>31424000</v>
      </c>
      <c r="I7" s="27">
        <v>54607000</v>
      </c>
      <c r="J7" s="27">
        <v>81119000</v>
      </c>
      <c r="K7" s="27">
        <v>87407000</v>
      </c>
      <c r="L7" s="27">
        <v>42463000</v>
      </c>
      <c r="M7" s="27">
        <v>53850000</v>
      </c>
      <c r="N7" s="27">
        <v>83030000</v>
      </c>
      <c r="O7" s="27">
        <v>87971000</v>
      </c>
      <c r="P7" s="27">
        <v>44716000</v>
      </c>
      <c r="Q7" s="27">
        <v>72516000</v>
      </c>
    </row>
    <row r="8" spans="1:17" ht="17.55" customHeight="1" x14ac:dyDescent="0.25">
      <c r="A8" s="4" t="s">
        <v>66</v>
      </c>
      <c r="C8" s="9">
        <v>-387000</v>
      </c>
      <c r="D8" s="9">
        <v>-711000</v>
      </c>
      <c r="E8" s="9">
        <v>-201000</v>
      </c>
      <c r="F8" s="9">
        <v>-405000</v>
      </c>
      <c r="G8" s="9">
        <v>-665000</v>
      </c>
      <c r="H8" s="9">
        <v>-526000</v>
      </c>
      <c r="I8" s="9">
        <v>-733000</v>
      </c>
      <c r="J8" s="9">
        <v>-2323000</v>
      </c>
      <c r="K8" s="9">
        <v>-6553000</v>
      </c>
      <c r="L8" s="9">
        <v>-4348000</v>
      </c>
      <c r="M8" s="9">
        <v>-867000</v>
      </c>
      <c r="N8" s="9">
        <v>-334000</v>
      </c>
      <c r="O8" s="9">
        <v>-2587000</v>
      </c>
      <c r="P8" s="9">
        <v>-1373000</v>
      </c>
      <c r="Q8" s="9">
        <v>-3504000</v>
      </c>
    </row>
    <row r="9" spans="1:17" ht="17.55" customHeight="1" x14ac:dyDescent="0.25">
      <c r="A9" s="4" t="s">
        <v>67</v>
      </c>
      <c r="C9" s="6">
        <v>-1023000</v>
      </c>
      <c r="D9" s="6">
        <v>-1790000</v>
      </c>
      <c r="E9" s="6">
        <v>-1894000</v>
      </c>
      <c r="F9" s="6">
        <v>-2345000</v>
      </c>
      <c r="G9" s="6">
        <v>-2532000</v>
      </c>
      <c r="H9" s="6">
        <v>-2235000</v>
      </c>
      <c r="I9" s="6">
        <v>-1163000</v>
      </c>
      <c r="J9" s="6">
        <v>-521000</v>
      </c>
      <c r="K9" s="6">
        <v>-624000</v>
      </c>
      <c r="L9" s="6">
        <v>-699000</v>
      </c>
      <c r="M9" s="6">
        <v>-1353000</v>
      </c>
      <c r="N9" s="6">
        <v>-1798000</v>
      </c>
      <c r="O9" s="6">
        <v>-2745000</v>
      </c>
      <c r="P9" s="6">
        <v>-4178000</v>
      </c>
      <c r="Q9" s="6">
        <v>-4789000</v>
      </c>
    </row>
    <row r="10" spans="1:17" ht="17.55" customHeight="1" x14ac:dyDescent="0.25">
      <c r="A10" s="12" t="s">
        <v>68</v>
      </c>
      <c r="C10" s="7">
        <f>C7+C8+C9</f>
        <v>37336000</v>
      </c>
      <c r="D10" s="7">
        <f>D7+D8+D9</f>
        <v>27692000</v>
      </c>
      <c r="E10" s="7">
        <f>E7+E8+E9</f>
        <v>40316000</v>
      </c>
      <c r="F10" s="7">
        <f>F7+F8+F9</f>
        <v>35755000</v>
      </c>
      <c r="G10" s="7">
        <f>G7+G8+G9</f>
        <v>47129000</v>
      </c>
      <c r="H10" s="7">
        <f>H9+H8+H7</f>
        <v>28663000</v>
      </c>
      <c r="I10" s="7">
        <f>I7+I8+I9</f>
        <v>52711000</v>
      </c>
      <c r="J10" s="7">
        <f>J7+J8+J9</f>
        <v>78275000</v>
      </c>
      <c r="K10" s="7">
        <f>K7+K8+K9</f>
        <v>80230000</v>
      </c>
      <c r="L10" s="7">
        <v>37416000</v>
      </c>
      <c r="M10" s="7">
        <f>M7+M8+M9</f>
        <v>51630000</v>
      </c>
      <c r="N10" s="7">
        <f>N7+N8+N9</f>
        <v>80898000</v>
      </c>
      <c r="O10" s="7">
        <f>O7+O8+O9</f>
        <v>82639000</v>
      </c>
      <c r="P10" s="7">
        <f>P7+P8+P9</f>
        <v>39165000</v>
      </c>
      <c r="Q10" s="7">
        <v>64223000</v>
      </c>
    </row>
    <row r="11" spans="1:17" ht="15.75" customHeight="1" x14ac:dyDescent="0.25">
      <c r="A11" s="4" t="s">
        <v>69</v>
      </c>
      <c r="C11" s="28">
        <v>6820000</v>
      </c>
      <c r="D11" s="28">
        <v>12123000</v>
      </c>
      <c r="E11" s="6">
        <v>7843000</v>
      </c>
      <c r="F11" s="6">
        <v>7537000</v>
      </c>
      <c r="G11" s="28">
        <v>7611000</v>
      </c>
      <c r="H11" s="28">
        <v>7839000</v>
      </c>
      <c r="I11" s="28">
        <v>8055000</v>
      </c>
      <c r="J11" s="6">
        <v>7472000</v>
      </c>
      <c r="K11" s="28">
        <v>6574000</v>
      </c>
      <c r="L11" s="28">
        <v>6859000</v>
      </c>
      <c r="M11" s="28">
        <v>6854000</v>
      </c>
      <c r="N11" s="28">
        <v>6554000</v>
      </c>
      <c r="O11" s="28">
        <v>5955000</v>
      </c>
      <c r="P11" s="28">
        <v>6161000</v>
      </c>
      <c r="Q11" s="28">
        <v>5176000</v>
      </c>
    </row>
    <row r="12" spans="1:17" ht="15.75" customHeight="1" x14ac:dyDescent="0.25">
      <c r="A12" s="12" t="s">
        <v>70</v>
      </c>
      <c r="C12" s="11">
        <f t="shared" ref="C12:K12" si="0">C10+C11</f>
        <v>44156000</v>
      </c>
      <c r="D12" s="11">
        <f t="shared" si="0"/>
        <v>39815000</v>
      </c>
      <c r="E12" s="11">
        <f t="shared" si="0"/>
        <v>48159000</v>
      </c>
      <c r="F12" s="11">
        <f t="shared" si="0"/>
        <v>43292000</v>
      </c>
      <c r="G12" s="11">
        <f t="shared" si="0"/>
        <v>54740000</v>
      </c>
      <c r="H12" s="11">
        <f t="shared" si="0"/>
        <v>36502000</v>
      </c>
      <c r="I12" s="11">
        <f t="shared" si="0"/>
        <v>60766000</v>
      </c>
      <c r="J12" s="11">
        <f t="shared" si="0"/>
        <v>85747000</v>
      </c>
      <c r="K12" s="11">
        <f t="shared" si="0"/>
        <v>86804000</v>
      </c>
      <c r="L12" s="11">
        <v>44275000</v>
      </c>
      <c r="M12" s="11">
        <f>M10+M11</f>
        <v>58484000</v>
      </c>
      <c r="N12" s="11">
        <f>N10+N11</f>
        <v>87452000</v>
      </c>
      <c r="O12" s="11">
        <f>O10+O11</f>
        <v>88594000</v>
      </c>
      <c r="P12" s="11">
        <f>P10+P11</f>
        <v>45326000</v>
      </c>
      <c r="Q12" s="11">
        <v>69399000</v>
      </c>
    </row>
    <row r="13" spans="1:17" ht="14.1" customHeight="1" x14ac:dyDescent="0.25">
      <c r="A13" s="18" t="s">
        <v>39</v>
      </c>
      <c r="C13" s="35"/>
      <c r="D13" s="35"/>
      <c r="E13" s="35"/>
      <c r="F13" s="35"/>
      <c r="G13" s="35"/>
      <c r="H13" s="35"/>
      <c r="I13" s="35"/>
      <c r="J13" s="35"/>
      <c r="K13" s="35"/>
      <c r="L13" s="35"/>
      <c r="M13" s="35"/>
      <c r="N13" s="35"/>
      <c r="O13" s="35"/>
      <c r="P13" s="35"/>
      <c r="Q13" s="35"/>
    </row>
    <row r="14" spans="1:17" ht="16.649999999999999" customHeight="1" x14ac:dyDescent="0.25">
      <c r="A14" s="53" t="s">
        <v>71</v>
      </c>
      <c r="B14" s="53"/>
      <c r="C14" s="53"/>
      <c r="D14" s="53"/>
      <c r="E14" s="53"/>
      <c r="F14" s="53"/>
      <c r="G14" s="53"/>
      <c r="H14" s="53"/>
      <c r="I14" s="53"/>
      <c r="J14" s="53"/>
      <c r="K14" s="53"/>
      <c r="L14" s="53"/>
      <c r="M14" s="53"/>
      <c r="N14" s="53"/>
      <c r="O14" s="53"/>
      <c r="P14" s="53"/>
      <c r="Q14" s="53"/>
    </row>
    <row r="15" spans="1:17" ht="16.649999999999999" customHeight="1" x14ac:dyDescent="0.25">
      <c r="A15" s="30" t="s">
        <v>72</v>
      </c>
      <c r="B15" s="30"/>
      <c r="C15" s="31">
        <v>-4690000</v>
      </c>
      <c r="D15" s="31">
        <v>4419000</v>
      </c>
      <c r="E15" s="31">
        <v>-2236000</v>
      </c>
      <c r="F15" s="31">
        <v>3584000</v>
      </c>
      <c r="G15" s="31">
        <v>-6332000</v>
      </c>
      <c r="H15" s="31">
        <v>3702000</v>
      </c>
      <c r="I15" s="31">
        <v>-3653000</v>
      </c>
      <c r="J15" s="31">
        <v>5267000</v>
      </c>
      <c r="K15" s="31">
        <v>-5413000</v>
      </c>
      <c r="L15" s="31">
        <v>4923000</v>
      </c>
      <c r="M15" s="31">
        <v>-4824000</v>
      </c>
      <c r="N15" s="31">
        <v>5550000</v>
      </c>
      <c r="O15" s="31">
        <v>-5885000</v>
      </c>
      <c r="P15" s="31">
        <v>4603000</v>
      </c>
      <c r="Q15" s="31">
        <v>365000</v>
      </c>
    </row>
    <row r="16" spans="1:17" ht="16.649999999999999" customHeight="1" x14ac:dyDescent="0.25">
      <c r="A16" s="29" t="s">
        <v>26</v>
      </c>
      <c r="B16" s="29"/>
      <c r="C16" s="32">
        <v>0</v>
      </c>
      <c r="D16" s="32">
        <v>0</v>
      </c>
      <c r="E16" s="32">
        <v>0</v>
      </c>
      <c r="F16" s="32">
        <v>0</v>
      </c>
      <c r="G16" s="32">
        <v>-3822000</v>
      </c>
      <c r="H16" s="32">
        <v>-1597000</v>
      </c>
      <c r="I16" s="32">
        <v>-492000</v>
      </c>
      <c r="J16" s="32">
        <v>0</v>
      </c>
      <c r="K16" s="32">
        <v>0</v>
      </c>
      <c r="L16" s="32">
        <v>0</v>
      </c>
      <c r="M16" s="32">
        <v>0</v>
      </c>
      <c r="N16" s="32">
        <v>-125000</v>
      </c>
      <c r="O16" s="32">
        <v>-2216000</v>
      </c>
      <c r="P16" s="32">
        <v>-782000</v>
      </c>
      <c r="Q16" s="32">
        <v>-2055000</v>
      </c>
    </row>
    <row r="17" spans="1:17" ht="16.649999999999999" customHeight="1" x14ac:dyDescent="0.25">
      <c r="A17" s="30" t="s">
        <v>73</v>
      </c>
      <c r="B17" s="30"/>
      <c r="C17" s="33">
        <v>-238000</v>
      </c>
      <c r="D17" s="33">
        <v>-21000</v>
      </c>
      <c r="E17" s="33">
        <v>-571000</v>
      </c>
      <c r="F17" s="33">
        <v>-8506000</v>
      </c>
      <c r="G17" s="33">
        <v>-466000</v>
      </c>
      <c r="H17" s="33">
        <v>-197000</v>
      </c>
      <c r="I17" s="33">
        <v>-663000</v>
      </c>
      <c r="J17" s="33">
        <v>-170000</v>
      </c>
      <c r="K17" s="33">
        <v>-3189000</v>
      </c>
      <c r="L17" s="33">
        <v>-1630000</v>
      </c>
      <c r="M17" s="33">
        <v>-311000</v>
      </c>
      <c r="N17" s="33">
        <v>-672000</v>
      </c>
      <c r="O17" s="33">
        <v>-157000</v>
      </c>
      <c r="P17" s="33">
        <v>0</v>
      </c>
      <c r="Q17" s="33">
        <v>0</v>
      </c>
    </row>
    <row r="18" spans="1:17" ht="15.75" customHeight="1" x14ac:dyDescent="0.25">
      <c r="A18" s="29" t="s">
        <v>74</v>
      </c>
      <c r="B18" s="29"/>
      <c r="C18" s="32">
        <v>0</v>
      </c>
      <c r="D18" s="32">
        <v>0</v>
      </c>
      <c r="E18" s="32">
        <v>0</v>
      </c>
      <c r="F18" s="32">
        <v>0</v>
      </c>
      <c r="G18" s="32">
        <v>0</v>
      </c>
      <c r="H18" s="32">
        <v>0</v>
      </c>
      <c r="I18" s="32">
        <v>0</v>
      </c>
      <c r="J18" s="32">
        <v>-1232000</v>
      </c>
      <c r="K18" s="32">
        <v>0</v>
      </c>
      <c r="L18" s="32">
        <v>0</v>
      </c>
      <c r="M18" s="32">
        <v>0</v>
      </c>
      <c r="N18" s="32">
        <v>0</v>
      </c>
      <c r="O18" s="32">
        <v>0</v>
      </c>
      <c r="P18" s="32">
        <v>0</v>
      </c>
      <c r="Q18" s="32">
        <v>0</v>
      </c>
    </row>
    <row r="19" spans="1:17" ht="26.7" customHeight="1" x14ac:dyDescent="0.25">
      <c r="A19" s="50"/>
      <c r="B19" s="50"/>
      <c r="C19" s="50"/>
      <c r="D19" s="50"/>
      <c r="E19" s="50"/>
      <c r="F19" s="50"/>
      <c r="G19" s="50"/>
      <c r="H19" s="50"/>
      <c r="I19" s="50"/>
      <c r="J19" s="50"/>
      <c r="K19" s="50"/>
      <c r="L19" s="50"/>
      <c r="M19" s="50"/>
      <c r="N19" s="50"/>
      <c r="O19" s="50"/>
      <c r="P19" s="50"/>
      <c r="Q19" s="50"/>
    </row>
    <row r="20" spans="1:17" ht="16.649999999999999" customHeight="1" x14ac:dyDescent="0.25"/>
    <row r="21" spans="1:17" ht="16.649999999999999" customHeight="1" x14ac:dyDescent="0.25"/>
    <row r="22" spans="1:17" ht="16.649999999999999" customHeight="1" x14ac:dyDescent="0.25"/>
    <row r="23" spans="1:17" ht="16.649999999999999" customHeight="1" x14ac:dyDescent="0.25"/>
    <row r="24" spans="1:17" ht="16.649999999999999" customHeight="1" x14ac:dyDescent="0.25"/>
    <row r="25" spans="1:17" ht="16.649999999999999" customHeight="1" x14ac:dyDescent="0.25"/>
    <row r="26" spans="1:17" ht="16.649999999999999" customHeight="1" x14ac:dyDescent="0.25"/>
    <row r="27" spans="1:17" ht="16.649999999999999" customHeight="1" x14ac:dyDescent="0.25"/>
    <row r="28" spans="1:17" ht="16.649999999999999" customHeight="1" x14ac:dyDescent="0.25"/>
    <row r="29" spans="1:17" ht="16.649999999999999" customHeight="1" x14ac:dyDescent="0.25"/>
    <row r="30" spans="1:17" ht="16.649999999999999" customHeight="1" x14ac:dyDescent="0.25"/>
    <row r="31" spans="1:17" ht="16.649999999999999" customHeight="1" x14ac:dyDescent="0.25"/>
    <row r="32" spans="1:1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sheetData>
  <mergeCells count="5">
    <mergeCell ref="A3:Q3"/>
    <mergeCell ref="A2:Q2"/>
    <mergeCell ref="A1:Q1"/>
    <mergeCell ref="A14:Q14"/>
    <mergeCell ref="A19:Q19"/>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24"/>
  <sheetViews>
    <sheetView tabSelected="1" workbookViewId="0">
      <pane xSplit="2" ySplit="3" topLeftCell="K29" activePane="bottomRight" state="frozen"/>
      <selection pane="topRight"/>
      <selection pane="bottomLeft"/>
      <selection pane="bottomRight" activeCell="N43" sqref="N43"/>
    </sheetView>
  </sheetViews>
  <sheetFormatPr defaultColWidth="13.33203125" defaultRowHeight="13.2" x14ac:dyDescent="0.25"/>
  <cols>
    <col min="1" max="1" width="73.33203125" customWidth="1"/>
    <col min="2" max="2" width="0" hidden="1" customWidth="1"/>
    <col min="3" max="17" width="16.88671875" customWidth="1"/>
    <col min="18" max="30" width="20.109375" customWidth="1"/>
  </cols>
  <sheetData>
    <row r="1" spans="1:17" ht="16.649999999999999" customHeight="1" x14ac:dyDescent="0.25">
      <c r="A1" s="49" t="s">
        <v>0</v>
      </c>
      <c r="B1" s="50"/>
      <c r="C1" s="50"/>
      <c r="D1" s="50"/>
      <c r="E1" s="50"/>
      <c r="F1" s="50"/>
      <c r="G1" s="50"/>
      <c r="H1" s="50"/>
      <c r="I1" s="50"/>
      <c r="J1" s="50"/>
      <c r="K1" s="50"/>
      <c r="L1" s="50"/>
      <c r="M1" s="50"/>
      <c r="N1" s="50"/>
      <c r="O1" s="50"/>
      <c r="P1" s="50"/>
      <c r="Q1" s="50"/>
    </row>
    <row r="2" spans="1:17" ht="16.649999999999999" customHeight="1" x14ac:dyDescent="0.25">
      <c r="A2" s="49" t="s">
        <v>75</v>
      </c>
      <c r="B2" s="50"/>
      <c r="C2" s="50"/>
      <c r="D2" s="50"/>
      <c r="E2" s="50"/>
      <c r="F2" s="50"/>
      <c r="G2" s="50"/>
      <c r="H2" s="50"/>
      <c r="I2" s="50"/>
      <c r="J2" s="50"/>
      <c r="K2" s="50"/>
      <c r="L2" s="50"/>
      <c r="M2" s="50"/>
      <c r="N2" s="50"/>
      <c r="O2" s="50"/>
      <c r="P2" s="50"/>
      <c r="Q2" s="50"/>
    </row>
    <row r="3" spans="1:17" ht="16.649999999999999" customHeight="1" x14ac:dyDescent="0.25">
      <c r="A3" s="49" t="s">
        <v>2</v>
      </c>
      <c r="B3" s="50"/>
      <c r="C3" s="50"/>
      <c r="D3" s="50"/>
      <c r="E3" s="50"/>
      <c r="F3" s="50"/>
      <c r="G3" s="50"/>
      <c r="H3" s="50"/>
      <c r="I3" s="50"/>
      <c r="J3" s="50"/>
      <c r="K3" s="50"/>
      <c r="L3" s="50"/>
      <c r="M3" s="50"/>
      <c r="N3" s="50"/>
      <c r="O3" s="50"/>
      <c r="P3" s="50"/>
      <c r="Q3" s="50"/>
    </row>
    <row r="4" spans="1:17" ht="16.649999999999999" customHeight="1" x14ac:dyDescent="0.25"/>
    <row r="5" spans="1:17" ht="16.649999999999999" customHeight="1" x14ac:dyDescent="0.25">
      <c r="A5" s="1" t="s">
        <v>76</v>
      </c>
      <c r="C5" s="20" t="s">
        <v>4</v>
      </c>
      <c r="D5" s="20" t="s">
        <v>5</v>
      </c>
      <c r="E5" s="20" t="s">
        <v>6</v>
      </c>
      <c r="F5" s="20" t="s">
        <v>7</v>
      </c>
      <c r="G5" s="20" t="s">
        <v>8</v>
      </c>
      <c r="H5" s="20" t="s">
        <v>9</v>
      </c>
      <c r="I5" s="20" t="s">
        <v>10</v>
      </c>
      <c r="J5" s="20" t="s">
        <v>11</v>
      </c>
      <c r="K5" s="20" t="s">
        <v>12</v>
      </c>
      <c r="L5" s="20" t="s">
        <v>13</v>
      </c>
      <c r="M5" s="20" t="s">
        <v>14</v>
      </c>
      <c r="N5" s="20" t="s">
        <v>15</v>
      </c>
      <c r="O5" s="20" t="s">
        <v>16</v>
      </c>
      <c r="P5" s="20" t="s">
        <v>17</v>
      </c>
      <c r="Q5" s="20" t="s">
        <v>18</v>
      </c>
    </row>
    <row r="6" spans="1:17" ht="16.649999999999999" customHeight="1" x14ac:dyDescent="0.25">
      <c r="A6" s="26" t="s">
        <v>77</v>
      </c>
      <c r="C6" s="34"/>
      <c r="D6" s="34"/>
      <c r="E6" s="34"/>
      <c r="F6" s="34"/>
      <c r="G6" s="34"/>
      <c r="H6" s="34"/>
      <c r="I6" s="34"/>
      <c r="J6" s="34"/>
      <c r="K6" s="34"/>
      <c r="L6" s="34"/>
      <c r="M6" s="34"/>
      <c r="N6" s="34"/>
      <c r="O6" s="34"/>
      <c r="P6" s="34"/>
      <c r="Q6" s="34"/>
    </row>
    <row r="7" spans="1:17" ht="16.649999999999999" customHeight="1" x14ac:dyDescent="0.25">
      <c r="A7" s="4" t="s">
        <v>21</v>
      </c>
      <c r="C7" s="27">
        <v>143333000</v>
      </c>
      <c r="D7" s="27">
        <v>151522000</v>
      </c>
      <c r="E7" s="27">
        <v>155775000</v>
      </c>
      <c r="F7" s="27">
        <v>164503000</v>
      </c>
      <c r="G7" s="27">
        <v>167029000</v>
      </c>
      <c r="H7" s="27">
        <v>172443000</v>
      </c>
      <c r="I7" s="27">
        <v>176589000</v>
      </c>
      <c r="J7" s="27">
        <v>184292000</v>
      </c>
      <c r="K7" s="27">
        <v>186677000</v>
      </c>
      <c r="L7" s="27">
        <v>192861000</v>
      </c>
      <c r="M7" s="27">
        <v>195687000</v>
      </c>
      <c r="N7" s="27">
        <v>205243000</v>
      </c>
      <c r="O7" s="27">
        <v>205389000</v>
      </c>
      <c r="P7" s="27">
        <v>208175000</v>
      </c>
      <c r="Q7" s="27">
        <v>215055000</v>
      </c>
    </row>
    <row r="8" spans="1:17" ht="16.649999999999999" customHeight="1" x14ac:dyDescent="0.25">
      <c r="A8" s="4" t="s">
        <v>78</v>
      </c>
      <c r="C8" s="9">
        <v>2625000</v>
      </c>
      <c r="D8" s="9">
        <v>2906000</v>
      </c>
      <c r="E8" s="9">
        <v>3011000</v>
      </c>
      <c r="F8" s="9">
        <v>2705000</v>
      </c>
      <c r="G8" s="9">
        <v>2982000</v>
      </c>
      <c r="H8" s="9">
        <v>3288000</v>
      </c>
      <c r="I8" s="9">
        <v>3216000</v>
      </c>
      <c r="J8" s="9">
        <v>3191000</v>
      </c>
      <c r="K8" s="9">
        <v>3315000</v>
      </c>
      <c r="L8" s="9">
        <v>3460000</v>
      </c>
      <c r="M8" s="9">
        <v>3495000</v>
      </c>
      <c r="N8" s="9">
        <v>3444000</v>
      </c>
      <c r="O8" s="9">
        <v>3275000</v>
      </c>
      <c r="P8" s="9">
        <v>3565000</v>
      </c>
      <c r="Q8" s="9">
        <v>3378000</v>
      </c>
    </row>
    <row r="9" spans="1:17" ht="16.649999999999999" customHeight="1" x14ac:dyDescent="0.25">
      <c r="A9" s="4" t="s">
        <v>79</v>
      </c>
      <c r="C9" s="6">
        <v>3080000</v>
      </c>
      <c r="D9" s="6">
        <v>3073000</v>
      </c>
      <c r="E9" s="6">
        <v>3055000</v>
      </c>
      <c r="F9" s="6">
        <v>4651000</v>
      </c>
      <c r="G9" s="6">
        <v>4669000</v>
      </c>
      <c r="H9" s="6">
        <v>4760000</v>
      </c>
      <c r="I9" s="6">
        <v>5014000</v>
      </c>
      <c r="J9" s="6">
        <v>5014000</v>
      </c>
      <c r="K9" s="6">
        <v>5864000</v>
      </c>
      <c r="L9" s="6">
        <v>6537000</v>
      </c>
      <c r="M9" s="6">
        <v>6782000</v>
      </c>
      <c r="N9" s="6">
        <v>6782000</v>
      </c>
      <c r="O9" s="6">
        <v>6782000</v>
      </c>
      <c r="P9" s="6">
        <v>6783000</v>
      </c>
      <c r="Q9" s="6">
        <v>6782000</v>
      </c>
    </row>
    <row r="10" spans="1:17" ht="16.649999999999999" customHeight="1" x14ac:dyDescent="0.25">
      <c r="A10" s="12" t="s">
        <v>49</v>
      </c>
      <c r="C10" s="11">
        <f>C7+C8+C9</f>
        <v>149038000</v>
      </c>
      <c r="D10" s="11">
        <f>D7+D8+D9</f>
        <v>157501000</v>
      </c>
      <c r="E10" s="11">
        <f>E7+E8+E9</f>
        <v>161841000</v>
      </c>
      <c r="F10" s="11">
        <v>171859000</v>
      </c>
      <c r="G10" s="11">
        <f>G7+G8+G9</f>
        <v>174680000</v>
      </c>
      <c r="H10" s="11">
        <f>H9+H8+H7</f>
        <v>180491000</v>
      </c>
      <c r="I10" s="11">
        <f t="shared" ref="I10:Q10" si="0">I7+I8+I9</f>
        <v>184819000</v>
      </c>
      <c r="J10" s="11">
        <f t="shared" si="0"/>
        <v>192497000</v>
      </c>
      <c r="K10" s="11">
        <f t="shared" si="0"/>
        <v>195856000</v>
      </c>
      <c r="L10" s="11">
        <f t="shared" si="0"/>
        <v>202858000</v>
      </c>
      <c r="M10" s="11">
        <f t="shared" si="0"/>
        <v>205964000</v>
      </c>
      <c r="N10" s="11">
        <f t="shared" si="0"/>
        <v>215469000</v>
      </c>
      <c r="O10" s="11">
        <f t="shared" si="0"/>
        <v>215446000</v>
      </c>
      <c r="P10" s="11">
        <f t="shared" si="0"/>
        <v>218523000</v>
      </c>
      <c r="Q10" s="11">
        <f t="shared" si="0"/>
        <v>225215000</v>
      </c>
    </row>
    <row r="11" spans="1:17" ht="16.649999999999999" customHeight="1" x14ac:dyDescent="0.25">
      <c r="C11" s="19"/>
      <c r="D11" s="19"/>
      <c r="E11" s="19"/>
      <c r="F11" s="19"/>
      <c r="G11" s="19"/>
      <c r="H11" s="19"/>
      <c r="I11" s="19"/>
      <c r="J11" s="19"/>
      <c r="K11" s="19"/>
      <c r="L11" s="19"/>
      <c r="M11" s="19"/>
      <c r="N11" s="19"/>
      <c r="O11" s="19"/>
      <c r="P11" s="19"/>
      <c r="Q11" s="19"/>
    </row>
    <row r="12" spans="1:17" ht="16.649999999999999" customHeight="1" x14ac:dyDescent="0.25">
      <c r="A12" s="4" t="s">
        <v>80</v>
      </c>
      <c r="C12" s="36">
        <v>0.76</v>
      </c>
      <c r="D12" s="36">
        <v>0.78</v>
      </c>
      <c r="E12" s="36">
        <v>0.77</v>
      </c>
      <c r="F12" s="36">
        <v>0.77</v>
      </c>
      <c r="G12" s="37">
        <v>0.77300000000000002</v>
      </c>
      <c r="H12" s="37">
        <v>0.77900000000000003</v>
      </c>
      <c r="I12" s="37">
        <v>0.77800000000000002</v>
      </c>
      <c r="J12" s="37">
        <v>0.78200000000000003</v>
      </c>
      <c r="K12" s="37">
        <v>0.78100000000000003</v>
      </c>
      <c r="L12" s="37">
        <v>0.78</v>
      </c>
      <c r="M12" s="37">
        <v>0.77500000000000002</v>
      </c>
      <c r="N12" s="37">
        <v>0.78800000000000003</v>
      </c>
      <c r="O12" s="37">
        <v>0.78400000000000003</v>
      </c>
      <c r="P12" s="37">
        <v>0.77500000000000002</v>
      </c>
      <c r="Q12" s="37">
        <v>0.77800000000000002</v>
      </c>
    </row>
    <row r="13" spans="1:17" ht="16.649999999999999" customHeight="1" x14ac:dyDescent="0.25">
      <c r="A13" s="4" t="s">
        <v>81</v>
      </c>
      <c r="C13" s="36">
        <v>0.79</v>
      </c>
      <c r="D13" s="36">
        <v>0.81</v>
      </c>
      <c r="E13" s="36">
        <v>0.8</v>
      </c>
      <c r="F13" s="36">
        <v>0.81</v>
      </c>
      <c r="G13" s="37">
        <v>0.80900000000000005</v>
      </c>
      <c r="H13" s="37">
        <v>0.81599999999999995</v>
      </c>
      <c r="I13" s="37">
        <v>0.81399999999999995</v>
      </c>
      <c r="J13" s="37">
        <v>0.81699999999999995</v>
      </c>
      <c r="K13" s="37">
        <v>0.81899999999999995</v>
      </c>
      <c r="L13" s="37">
        <v>0.82</v>
      </c>
      <c r="M13" s="37">
        <v>0.81599999999999995</v>
      </c>
      <c r="N13" s="37">
        <v>0.82699999999999996</v>
      </c>
      <c r="O13" s="37">
        <v>0.82199999999999995</v>
      </c>
      <c r="P13" s="37">
        <v>0.81399999999999995</v>
      </c>
      <c r="Q13" s="37">
        <v>0.81499999999999995</v>
      </c>
    </row>
    <row r="14" spans="1:17" ht="16.649999999999999" customHeight="1" x14ac:dyDescent="0.25"/>
    <row r="15" spans="1:17" ht="16.649999999999999" customHeight="1" x14ac:dyDescent="0.25">
      <c r="A15" s="26" t="s">
        <v>82</v>
      </c>
    </row>
    <row r="16" spans="1:17" ht="16.649999999999999" customHeight="1" x14ac:dyDescent="0.25">
      <c r="A16" s="4" t="s">
        <v>83</v>
      </c>
      <c r="C16" s="27">
        <v>97191000</v>
      </c>
      <c r="D16" s="27">
        <v>97800000</v>
      </c>
      <c r="E16" s="27">
        <v>94759000</v>
      </c>
      <c r="F16" s="27">
        <v>103700000</v>
      </c>
      <c r="G16" s="27">
        <v>99825000</v>
      </c>
      <c r="H16" s="27">
        <v>101129000</v>
      </c>
      <c r="I16" s="27">
        <v>99083000</v>
      </c>
      <c r="J16" s="27">
        <v>95348000</v>
      </c>
      <c r="K16" s="27">
        <v>103182000</v>
      </c>
      <c r="L16" s="27">
        <v>107091000</v>
      </c>
      <c r="M16" s="27">
        <v>99949000</v>
      </c>
      <c r="N16" s="27">
        <v>106727000</v>
      </c>
      <c r="O16" s="27">
        <v>106989000</v>
      </c>
      <c r="P16" s="27">
        <v>105869000</v>
      </c>
      <c r="Q16" s="27">
        <v>102913000</v>
      </c>
    </row>
    <row r="17" spans="1:17" ht="16.649999999999999" customHeight="1" x14ac:dyDescent="0.25">
      <c r="A17" s="4" t="s">
        <v>84</v>
      </c>
      <c r="C17" s="9">
        <v>14394000</v>
      </c>
      <c r="D17" s="9">
        <v>16423000</v>
      </c>
      <c r="E17" s="9">
        <v>15805000</v>
      </c>
      <c r="F17" s="9">
        <v>14700000</v>
      </c>
      <c r="G17" s="9">
        <v>15300000</v>
      </c>
      <c r="H17" s="9">
        <v>16276000</v>
      </c>
      <c r="I17" s="9">
        <v>15941000</v>
      </c>
      <c r="J17" s="9">
        <v>15210000</v>
      </c>
      <c r="K17" s="9">
        <v>16630000</v>
      </c>
      <c r="L17" s="9">
        <v>17818000</v>
      </c>
      <c r="M17" s="9">
        <v>17051000</v>
      </c>
      <c r="N17" s="9">
        <v>17302000</v>
      </c>
      <c r="O17" s="9">
        <v>17473000</v>
      </c>
      <c r="P17" s="9">
        <v>17868000</v>
      </c>
      <c r="Q17" s="9">
        <v>17935000</v>
      </c>
    </row>
    <row r="18" spans="1:17" ht="16.649999999999999" customHeight="1" x14ac:dyDescent="0.25">
      <c r="A18" s="4" t="s">
        <v>85</v>
      </c>
      <c r="C18" s="6">
        <v>0</v>
      </c>
      <c r="D18" s="6">
        <v>0</v>
      </c>
      <c r="E18" s="6">
        <v>0</v>
      </c>
      <c r="F18" s="6">
        <v>512000</v>
      </c>
      <c r="G18" s="6">
        <v>0</v>
      </c>
      <c r="H18" s="6">
        <v>49000</v>
      </c>
      <c r="I18" s="6">
        <v>3000</v>
      </c>
      <c r="J18" s="6">
        <v>0</v>
      </c>
      <c r="K18" s="6">
        <v>1054000</v>
      </c>
      <c r="L18" s="6">
        <v>258000</v>
      </c>
      <c r="M18" s="6">
        <v>8000</v>
      </c>
      <c r="N18" s="6">
        <v>0</v>
      </c>
      <c r="O18" s="6">
        <v>0</v>
      </c>
      <c r="P18" s="6">
        <v>0</v>
      </c>
      <c r="Q18" s="6">
        <v>0</v>
      </c>
    </row>
    <row r="19" spans="1:17" ht="16.649999999999999" customHeight="1" x14ac:dyDescent="0.25">
      <c r="A19" s="12" t="s">
        <v>86</v>
      </c>
      <c r="C19" s="11">
        <f>C16-C17-C18</f>
        <v>82797000</v>
      </c>
      <c r="D19" s="11">
        <f>D16-D17-D18</f>
        <v>81377000</v>
      </c>
      <c r="E19" s="11">
        <f>E16-E17-E18</f>
        <v>78954000</v>
      </c>
      <c r="F19" s="11">
        <f>F16-F17-F18</f>
        <v>88488000</v>
      </c>
      <c r="G19" s="11">
        <f>G16-G17-G18</f>
        <v>84525000</v>
      </c>
      <c r="H19" s="11">
        <v>84804000</v>
      </c>
      <c r="I19" s="11">
        <f t="shared" ref="I19:Q19" si="1">I16-I17-I18</f>
        <v>83139000</v>
      </c>
      <c r="J19" s="11">
        <f t="shared" si="1"/>
        <v>80138000</v>
      </c>
      <c r="K19" s="11">
        <f t="shared" si="1"/>
        <v>85498000</v>
      </c>
      <c r="L19" s="11">
        <f t="shared" si="1"/>
        <v>89015000</v>
      </c>
      <c r="M19" s="11">
        <f t="shared" si="1"/>
        <v>82890000</v>
      </c>
      <c r="N19" s="11">
        <f t="shared" si="1"/>
        <v>89425000</v>
      </c>
      <c r="O19" s="11">
        <f t="shared" si="1"/>
        <v>89516000</v>
      </c>
      <c r="P19" s="11">
        <f t="shared" si="1"/>
        <v>88001000</v>
      </c>
      <c r="Q19" s="11">
        <f t="shared" si="1"/>
        <v>84978000</v>
      </c>
    </row>
    <row r="20" spans="1:17" ht="16.649999999999999" customHeight="1" x14ac:dyDescent="0.25">
      <c r="C20" s="19"/>
      <c r="D20" s="19"/>
      <c r="E20" s="19"/>
      <c r="F20" s="19"/>
      <c r="G20" s="19"/>
      <c r="H20" s="19"/>
      <c r="I20" s="19"/>
      <c r="J20" s="19"/>
      <c r="K20" s="19"/>
      <c r="L20" s="19"/>
      <c r="M20" s="19"/>
      <c r="N20" s="19"/>
      <c r="O20" s="19"/>
      <c r="P20" s="19"/>
      <c r="Q20" s="19"/>
    </row>
    <row r="21" spans="1:17" ht="15" customHeight="1" x14ac:dyDescent="0.25">
      <c r="A21" s="26" t="s">
        <v>87</v>
      </c>
    </row>
    <row r="22" spans="1:17" ht="16.649999999999999" customHeight="1" x14ac:dyDescent="0.25">
      <c r="A22" s="4" t="s">
        <v>88</v>
      </c>
      <c r="C22" s="27">
        <v>38183000</v>
      </c>
      <c r="D22" s="27">
        <v>37845000</v>
      </c>
      <c r="E22" s="27">
        <v>37052000</v>
      </c>
      <c r="F22" s="27">
        <v>40083000</v>
      </c>
      <c r="G22" s="27">
        <v>43727000</v>
      </c>
      <c r="H22" s="27">
        <v>45149000</v>
      </c>
      <c r="I22" s="27">
        <v>48020000</v>
      </c>
      <c r="J22" s="27">
        <v>44728000</v>
      </c>
      <c r="K22" s="27">
        <v>53223000</v>
      </c>
      <c r="L22" s="27">
        <v>59236000</v>
      </c>
      <c r="M22" s="27">
        <v>56265000</v>
      </c>
      <c r="N22" s="27">
        <v>54945000</v>
      </c>
      <c r="O22" s="27">
        <v>55761000</v>
      </c>
      <c r="P22" s="27">
        <v>56999000</v>
      </c>
      <c r="Q22" s="27">
        <v>62145000</v>
      </c>
    </row>
    <row r="23" spans="1:17" ht="16.649999999999999" customHeight="1" x14ac:dyDescent="0.25">
      <c r="A23" s="4" t="s">
        <v>84</v>
      </c>
      <c r="C23" s="9">
        <v>8865000</v>
      </c>
      <c r="D23" s="9">
        <v>9764000</v>
      </c>
      <c r="E23" s="9">
        <v>9242000</v>
      </c>
      <c r="F23" s="9">
        <v>9354000</v>
      </c>
      <c r="G23" s="9">
        <v>11161000</v>
      </c>
      <c r="H23" s="9">
        <v>11799000</v>
      </c>
      <c r="I23" s="9">
        <v>12435000</v>
      </c>
      <c r="J23" s="9">
        <v>12261000</v>
      </c>
      <c r="K23" s="9">
        <v>12967000</v>
      </c>
      <c r="L23" s="9">
        <v>15300000</v>
      </c>
      <c r="M23" s="9">
        <v>14174000</v>
      </c>
      <c r="N23" s="9">
        <v>14101000</v>
      </c>
      <c r="O23" s="9">
        <v>13029000</v>
      </c>
      <c r="P23" s="9">
        <v>13986000</v>
      </c>
      <c r="Q23" s="9">
        <v>18837000</v>
      </c>
    </row>
    <row r="24" spans="1:17" ht="16.649999999999999" customHeight="1" x14ac:dyDescent="0.25">
      <c r="A24" s="4" t="s">
        <v>85</v>
      </c>
      <c r="C24" s="6">
        <v>0</v>
      </c>
      <c r="D24" s="6">
        <v>0</v>
      </c>
      <c r="E24" s="6">
        <v>0</v>
      </c>
      <c r="F24" s="6">
        <v>2880000</v>
      </c>
      <c r="G24" s="6">
        <v>-20000</v>
      </c>
      <c r="H24" s="6">
        <v>0</v>
      </c>
      <c r="I24" s="6">
        <v>0</v>
      </c>
      <c r="J24" s="6">
        <v>0</v>
      </c>
      <c r="K24" s="6">
        <v>1239000</v>
      </c>
      <c r="L24" s="6">
        <v>532000</v>
      </c>
      <c r="M24" s="6">
        <v>3000</v>
      </c>
      <c r="N24" s="6">
        <v>4000</v>
      </c>
      <c r="O24" s="6">
        <v>0</v>
      </c>
      <c r="P24" s="6">
        <v>0</v>
      </c>
      <c r="Q24" s="6">
        <v>0</v>
      </c>
    </row>
    <row r="25" spans="1:17" ht="16.649999999999999" customHeight="1" x14ac:dyDescent="0.25">
      <c r="A25" s="12" t="s">
        <v>89</v>
      </c>
      <c r="C25" s="11">
        <f t="shared" ref="C25:Q25" si="2">C22-C23-C24</f>
        <v>29318000</v>
      </c>
      <c r="D25" s="11">
        <f t="shared" si="2"/>
        <v>28081000</v>
      </c>
      <c r="E25" s="11">
        <f t="shared" si="2"/>
        <v>27810000</v>
      </c>
      <c r="F25" s="11">
        <f t="shared" si="2"/>
        <v>27849000</v>
      </c>
      <c r="G25" s="11">
        <f t="shared" si="2"/>
        <v>32586000</v>
      </c>
      <c r="H25" s="11">
        <f t="shared" si="2"/>
        <v>33350000</v>
      </c>
      <c r="I25" s="11">
        <f t="shared" si="2"/>
        <v>35585000</v>
      </c>
      <c r="J25" s="11">
        <f t="shared" si="2"/>
        <v>32467000</v>
      </c>
      <c r="K25" s="11">
        <f t="shared" si="2"/>
        <v>39017000</v>
      </c>
      <c r="L25" s="11">
        <f t="shared" si="2"/>
        <v>43404000</v>
      </c>
      <c r="M25" s="11">
        <f t="shared" si="2"/>
        <v>42088000</v>
      </c>
      <c r="N25" s="11">
        <f t="shared" si="2"/>
        <v>40840000</v>
      </c>
      <c r="O25" s="11">
        <f t="shared" si="2"/>
        <v>42732000</v>
      </c>
      <c r="P25" s="11">
        <f t="shared" si="2"/>
        <v>43013000</v>
      </c>
      <c r="Q25" s="11">
        <f t="shared" si="2"/>
        <v>43308000</v>
      </c>
    </row>
    <row r="26" spans="1:17" ht="16.649999999999999" customHeight="1" x14ac:dyDescent="0.25">
      <c r="C26" s="19"/>
      <c r="D26" s="19"/>
      <c r="E26" s="19"/>
      <c r="F26" s="19"/>
      <c r="G26" s="19"/>
      <c r="H26" s="19"/>
      <c r="I26" s="19"/>
      <c r="J26" s="19"/>
      <c r="K26" s="19"/>
      <c r="L26" s="19"/>
      <c r="M26" s="19"/>
      <c r="N26" s="19"/>
      <c r="O26" s="19"/>
      <c r="P26" s="19"/>
      <c r="Q26" s="19"/>
    </row>
    <row r="27" spans="1:17" ht="15" customHeight="1" x14ac:dyDescent="0.25">
      <c r="A27" s="26" t="s">
        <v>90</v>
      </c>
    </row>
    <row r="28" spans="1:17" ht="16.649999999999999" customHeight="1" x14ac:dyDescent="0.25">
      <c r="A28" s="4" t="s">
        <v>91</v>
      </c>
      <c r="C28" s="27">
        <v>27115000</v>
      </c>
      <c r="D28" s="27">
        <v>26622000</v>
      </c>
      <c r="E28" s="27">
        <v>31877000</v>
      </c>
      <c r="F28" s="27">
        <v>30567000</v>
      </c>
      <c r="G28" s="27">
        <v>31018000</v>
      </c>
      <c r="H28" s="27">
        <v>30302000</v>
      </c>
      <c r="I28" s="27">
        <v>31569000</v>
      </c>
      <c r="J28" s="27">
        <v>31241000</v>
      </c>
      <c r="K28" s="27">
        <v>47983000</v>
      </c>
      <c r="L28" s="27">
        <v>33982000</v>
      </c>
      <c r="M28" s="27">
        <v>32337000</v>
      </c>
      <c r="N28" s="27">
        <v>31603000</v>
      </c>
      <c r="O28" s="27">
        <v>31445000</v>
      </c>
      <c r="P28" s="27">
        <v>32288000</v>
      </c>
      <c r="Q28" s="27">
        <v>33141000</v>
      </c>
    </row>
    <row r="29" spans="1:17" ht="16.649999999999999" customHeight="1" x14ac:dyDescent="0.25">
      <c r="A29" s="4" t="s">
        <v>84</v>
      </c>
      <c r="C29" s="9">
        <v>8233000</v>
      </c>
      <c r="D29" s="9">
        <v>8767000</v>
      </c>
      <c r="E29" s="9">
        <v>8777000</v>
      </c>
      <c r="F29" s="9">
        <v>9756000</v>
      </c>
      <c r="G29" s="9">
        <v>10276000</v>
      </c>
      <c r="H29" s="9">
        <v>10035000</v>
      </c>
      <c r="I29" s="9">
        <v>10092000</v>
      </c>
      <c r="J29" s="9">
        <v>10052000</v>
      </c>
      <c r="K29" s="9">
        <v>22991000</v>
      </c>
      <c r="L29" s="9">
        <v>9948000</v>
      </c>
      <c r="M29" s="9">
        <v>10162000</v>
      </c>
      <c r="N29" s="9">
        <v>9655000</v>
      </c>
      <c r="O29" s="9">
        <v>10077000</v>
      </c>
      <c r="P29" s="9">
        <v>10930000</v>
      </c>
      <c r="Q29" s="9">
        <v>11067000</v>
      </c>
    </row>
    <row r="30" spans="1:17" ht="16.649999999999999" customHeight="1" x14ac:dyDescent="0.25">
      <c r="A30" s="4" t="s">
        <v>85</v>
      </c>
      <c r="C30" s="9">
        <v>100000</v>
      </c>
      <c r="D30" s="9">
        <v>30000</v>
      </c>
      <c r="E30" s="9">
        <v>4598000</v>
      </c>
      <c r="F30" s="9">
        <v>1352000</v>
      </c>
      <c r="G30" s="9">
        <v>181000</v>
      </c>
      <c r="H30" s="9">
        <v>714000</v>
      </c>
      <c r="I30" s="9">
        <v>357000</v>
      </c>
      <c r="J30" s="9">
        <v>648000</v>
      </c>
      <c r="K30" s="9">
        <v>2328000</v>
      </c>
      <c r="L30" s="9">
        <v>1291000</v>
      </c>
      <c r="M30" s="9">
        <v>102000</v>
      </c>
      <c r="N30" s="9">
        <v>437000</v>
      </c>
      <c r="O30" s="9">
        <v>20000</v>
      </c>
      <c r="P30" s="9">
        <v>37000</v>
      </c>
      <c r="Q30" s="9">
        <v>33000</v>
      </c>
    </row>
    <row r="31" spans="1:17" ht="16.649999999999999" hidden="1" customHeight="1" x14ac:dyDescent="0.25">
      <c r="A31" s="4" t="s">
        <v>92</v>
      </c>
      <c r="C31" s="6">
        <v>0</v>
      </c>
      <c r="D31" s="6">
        <v>0</v>
      </c>
      <c r="E31" s="6">
        <v>0</v>
      </c>
      <c r="F31" s="6">
        <v>0</v>
      </c>
      <c r="G31" s="6">
        <v>0</v>
      </c>
      <c r="H31" s="6">
        <v>0</v>
      </c>
      <c r="I31" s="6">
        <v>0</v>
      </c>
      <c r="J31" s="6">
        <v>0</v>
      </c>
      <c r="K31" s="6">
        <v>0</v>
      </c>
      <c r="L31" s="6">
        <v>0</v>
      </c>
      <c r="O31" s="6">
        <v>0</v>
      </c>
      <c r="Q31" s="6">
        <v>0</v>
      </c>
    </row>
    <row r="32" spans="1:17" ht="16.649999999999999" customHeight="1" x14ac:dyDescent="0.25">
      <c r="A32" s="12" t="s">
        <v>93</v>
      </c>
      <c r="C32" s="11">
        <f t="shared" ref="C32:Q32" si="3">C28-C29-C30-C31</f>
        <v>18782000</v>
      </c>
      <c r="D32" s="11">
        <f t="shared" si="3"/>
        <v>17825000</v>
      </c>
      <c r="E32" s="11">
        <f t="shared" si="3"/>
        <v>18502000</v>
      </c>
      <c r="F32" s="11">
        <f t="shared" si="3"/>
        <v>19459000</v>
      </c>
      <c r="G32" s="11">
        <f t="shared" si="3"/>
        <v>20561000</v>
      </c>
      <c r="H32" s="11">
        <f t="shared" si="3"/>
        <v>19553000</v>
      </c>
      <c r="I32" s="11">
        <f t="shared" si="3"/>
        <v>21120000</v>
      </c>
      <c r="J32" s="11">
        <f t="shared" si="3"/>
        <v>20541000</v>
      </c>
      <c r="K32" s="11">
        <f t="shared" si="3"/>
        <v>22664000</v>
      </c>
      <c r="L32" s="11">
        <f t="shared" si="3"/>
        <v>22743000</v>
      </c>
      <c r="M32" s="11">
        <f t="shared" si="3"/>
        <v>22073000</v>
      </c>
      <c r="N32" s="11">
        <f t="shared" si="3"/>
        <v>21511000</v>
      </c>
      <c r="O32" s="11">
        <f t="shared" si="3"/>
        <v>21348000</v>
      </c>
      <c r="P32" s="11">
        <f t="shared" si="3"/>
        <v>21321000</v>
      </c>
      <c r="Q32" s="11">
        <f t="shared" si="3"/>
        <v>22041000</v>
      </c>
    </row>
    <row r="33" spans="1:17" ht="16.649999999999999" customHeight="1" x14ac:dyDescent="0.25">
      <c r="C33" s="19"/>
      <c r="D33" s="19"/>
      <c r="E33" s="19"/>
      <c r="F33" s="19"/>
      <c r="G33" s="19"/>
      <c r="H33" s="19"/>
      <c r="I33" s="19"/>
      <c r="J33" s="19"/>
      <c r="K33" s="19"/>
      <c r="L33" s="19"/>
      <c r="M33" s="19"/>
      <c r="N33" s="19"/>
      <c r="O33" s="19"/>
      <c r="P33" s="19"/>
      <c r="Q33" s="19"/>
    </row>
    <row r="34" spans="1:17" ht="15" customHeight="1" x14ac:dyDescent="0.25">
      <c r="A34" s="26" t="s">
        <v>94</v>
      </c>
    </row>
    <row r="35" spans="1:17" ht="16.649999999999999" customHeight="1" x14ac:dyDescent="0.25">
      <c r="A35" s="4" t="s">
        <v>28</v>
      </c>
      <c r="C35" s="27">
        <v>-19156000</v>
      </c>
      <c r="D35" s="27">
        <v>-10745000</v>
      </c>
      <c r="E35" s="27">
        <v>-7913000</v>
      </c>
      <c r="F35" s="27">
        <v>-14346000</v>
      </c>
      <c r="G35" s="27">
        <v>-8930000</v>
      </c>
      <c r="H35" s="27">
        <v>-8818000</v>
      </c>
      <c r="I35" s="27">
        <v>-2083000</v>
      </c>
      <c r="J35" s="27">
        <v>12975000</v>
      </c>
      <c r="K35" s="27">
        <v>-17711000</v>
      </c>
      <c r="L35" s="27">
        <v>-7448000</v>
      </c>
      <c r="M35" s="27">
        <v>7136000</v>
      </c>
      <c r="N35" s="27">
        <v>8855000</v>
      </c>
      <c r="O35" s="27">
        <v>8763000</v>
      </c>
      <c r="P35" s="27">
        <v>12368000</v>
      </c>
      <c r="Q35" s="27">
        <v>16709000</v>
      </c>
    </row>
    <row r="36" spans="1:17" ht="16.649999999999999" customHeight="1" x14ac:dyDescent="0.25">
      <c r="A36" s="4" t="s">
        <v>78</v>
      </c>
      <c r="C36" s="9">
        <v>34117000</v>
      </c>
      <c r="D36" s="9">
        <v>37860000</v>
      </c>
      <c r="E36" s="9">
        <v>36835000</v>
      </c>
      <c r="F36" s="9">
        <v>36515000</v>
      </c>
      <c r="G36" s="9">
        <v>39719000</v>
      </c>
      <c r="H36" s="9">
        <v>41398000</v>
      </c>
      <c r="I36" s="9">
        <v>41684000</v>
      </c>
      <c r="J36" s="9">
        <v>40714000</v>
      </c>
      <c r="K36" s="9">
        <v>55903000</v>
      </c>
      <c r="L36" s="9">
        <v>46526000</v>
      </c>
      <c r="M36" s="9">
        <v>44882000</v>
      </c>
      <c r="N36" s="9">
        <v>44502000</v>
      </c>
      <c r="O36" s="9">
        <v>43854000</v>
      </c>
      <c r="P36" s="9">
        <v>46349000</v>
      </c>
      <c r="Q36" s="9">
        <v>51217000</v>
      </c>
    </row>
    <row r="37" spans="1:17" ht="16.649999999999999" customHeight="1" x14ac:dyDescent="0.25">
      <c r="A37" s="4" t="s">
        <v>73</v>
      </c>
      <c r="C37" s="9">
        <v>100000</v>
      </c>
      <c r="D37" s="9">
        <v>30000</v>
      </c>
      <c r="E37" s="9">
        <v>4598000</v>
      </c>
      <c r="F37" s="9">
        <v>4744000</v>
      </c>
      <c r="G37" s="9">
        <v>161000</v>
      </c>
      <c r="H37" s="9">
        <v>763000</v>
      </c>
      <c r="I37" s="9">
        <v>360000</v>
      </c>
      <c r="J37" s="9">
        <v>648000</v>
      </c>
      <c r="K37" s="9">
        <v>4621000</v>
      </c>
      <c r="L37" s="9">
        <v>2081000</v>
      </c>
      <c r="M37" s="9">
        <v>113000</v>
      </c>
      <c r="N37" s="9">
        <v>441000</v>
      </c>
      <c r="O37" s="9">
        <v>20000</v>
      </c>
      <c r="P37" s="9">
        <v>37000</v>
      </c>
      <c r="Q37" s="9">
        <v>33000</v>
      </c>
    </row>
    <row r="38" spans="1:17" ht="16.649999999999999" customHeight="1" x14ac:dyDescent="0.25">
      <c r="A38" s="4" t="s">
        <v>26</v>
      </c>
      <c r="C38" s="9">
        <v>0</v>
      </c>
      <c r="D38" s="9">
        <v>0</v>
      </c>
      <c r="E38" s="9">
        <v>0</v>
      </c>
      <c r="F38" s="9">
        <v>4499000</v>
      </c>
      <c r="G38" s="9">
        <v>1389000</v>
      </c>
      <c r="H38" s="9">
        <v>4681000</v>
      </c>
      <c r="I38" s="9">
        <v>0</v>
      </c>
      <c r="J38" s="9">
        <v>0</v>
      </c>
      <c r="K38" s="9">
        <v>0</v>
      </c>
      <c r="L38" s="9">
        <v>0</v>
      </c>
      <c r="M38" s="9">
        <v>0</v>
      </c>
      <c r="N38" s="9">
        <v>3113000</v>
      </c>
      <c r="O38" s="9">
        <v>2431000</v>
      </c>
      <c r="P38" s="9">
        <v>651000</v>
      </c>
      <c r="Q38" s="9">
        <v>147000</v>
      </c>
    </row>
    <row r="39" spans="1:17" ht="16.649999999999999" hidden="1" customHeight="1" x14ac:dyDescent="0.25">
      <c r="A39" s="4" t="s">
        <v>95</v>
      </c>
      <c r="C39" s="9">
        <v>0</v>
      </c>
      <c r="D39" s="9">
        <v>0</v>
      </c>
      <c r="E39" s="9">
        <v>0</v>
      </c>
      <c r="F39" s="9">
        <v>0</v>
      </c>
      <c r="G39" s="9">
        <v>0</v>
      </c>
      <c r="H39" s="9">
        <v>0</v>
      </c>
      <c r="I39" s="9">
        <v>0</v>
      </c>
      <c r="J39" s="9">
        <v>0</v>
      </c>
      <c r="K39" s="9">
        <v>0</v>
      </c>
      <c r="L39" s="9">
        <v>0</v>
      </c>
      <c r="O39" s="9">
        <v>0</v>
      </c>
      <c r="P39" s="38"/>
      <c r="Q39" s="9">
        <v>0</v>
      </c>
    </row>
    <row r="40" spans="1:17" ht="16.649999999999999" customHeight="1" x14ac:dyDescent="0.25">
      <c r="A40" s="4" t="s">
        <v>79</v>
      </c>
      <c r="C40" s="6">
        <v>3080000</v>
      </c>
      <c r="D40" s="6">
        <v>3073000</v>
      </c>
      <c r="E40" s="6">
        <v>3055000</v>
      </c>
      <c r="F40" s="6">
        <v>4651000</v>
      </c>
      <c r="G40" s="6">
        <v>4669000</v>
      </c>
      <c r="H40" s="6">
        <v>4760000</v>
      </c>
      <c r="I40" s="6">
        <v>5014000</v>
      </c>
      <c r="J40" s="6">
        <v>5014000</v>
      </c>
      <c r="K40" s="6">
        <v>5864000</v>
      </c>
      <c r="L40" s="6">
        <v>6537000</v>
      </c>
      <c r="M40" s="6">
        <v>6782000</v>
      </c>
      <c r="N40" s="6">
        <v>6782000</v>
      </c>
      <c r="O40" s="6">
        <v>6782000</v>
      </c>
      <c r="P40" s="6">
        <v>6783000</v>
      </c>
      <c r="Q40" s="6">
        <v>6782000</v>
      </c>
    </row>
    <row r="41" spans="1:17" ht="16.649999999999999" customHeight="1" x14ac:dyDescent="0.25">
      <c r="A41" s="12" t="s">
        <v>55</v>
      </c>
      <c r="C41" s="11">
        <f t="shared" ref="C41:Q41" si="4">SUM(C35:C40)</f>
        <v>18141000</v>
      </c>
      <c r="D41" s="11">
        <f t="shared" si="4"/>
        <v>30218000</v>
      </c>
      <c r="E41" s="11">
        <f t="shared" si="4"/>
        <v>36575000</v>
      </c>
      <c r="F41" s="11">
        <f t="shared" si="4"/>
        <v>36063000</v>
      </c>
      <c r="G41" s="11">
        <f t="shared" si="4"/>
        <v>37008000</v>
      </c>
      <c r="H41" s="11">
        <f t="shared" si="4"/>
        <v>42784000</v>
      </c>
      <c r="I41" s="11">
        <f t="shared" si="4"/>
        <v>44975000</v>
      </c>
      <c r="J41" s="11">
        <f t="shared" si="4"/>
        <v>59351000</v>
      </c>
      <c r="K41" s="11">
        <f t="shared" si="4"/>
        <v>48677000</v>
      </c>
      <c r="L41" s="11">
        <f t="shared" si="4"/>
        <v>47696000</v>
      </c>
      <c r="M41" s="11">
        <f t="shared" si="4"/>
        <v>58913000</v>
      </c>
      <c r="N41" s="11">
        <f t="shared" si="4"/>
        <v>63693000</v>
      </c>
      <c r="O41" s="11">
        <f t="shared" si="4"/>
        <v>61850000</v>
      </c>
      <c r="P41" s="11">
        <f t="shared" si="4"/>
        <v>66188000</v>
      </c>
      <c r="Q41" s="11">
        <f t="shared" si="4"/>
        <v>74888000</v>
      </c>
    </row>
    <row r="42" spans="1:17" ht="16.649999999999999" customHeight="1" x14ac:dyDescent="0.25">
      <c r="C42" s="19"/>
      <c r="D42" s="19"/>
      <c r="E42" s="19"/>
      <c r="F42" s="19"/>
      <c r="G42" s="19"/>
      <c r="H42" s="19"/>
      <c r="I42" s="19"/>
      <c r="J42" s="19"/>
      <c r="K42" s="19"/>
      <c r="L42" s="19"/>
      <c r="M42" s="19"/>
      <c r="N42" s="19"/>
      <c r="O42" s="19"/>
      <c r="P42" s="19"/>
      <c r="Q42" s="19"/>
    </row>
    <row r="43" spans="1:17" ht="16.649999999999999" customHeight="1" x14ac:dyDescent="0.25">
      <c r="A43" s="4" t="s">
        <v>96</v>
      </c>
      <c r="C43" s="55">
        <v>-0.1</v>
      </c>
      <c r="D43" s="55">
        <v>-0.06</v>
      </c>
      <c r="E43" s="55">
        <v>-0.04</v>
      </c>
      <c r="F43" s="55">
        <v>-7.0000000000000007E-2</v>
      </c>
      <c r="G43" s="55">
        <v>-4.1000000000000002E-2</v>
      </c>
      <c r="H43" s="55">
        <v>-0.04</v>
      </c>
      <c r="I43" s="55">
        <v>-8.9999999999999993E-3</v>
      </c>
      <c r="J43" s="55">
        <v>5.5E-2</v>
      </c>
      <c r="K43" s="55">
        <v>-7.3999999999999996E-2</v>
      </c>
      <c r="L43" s="55">
        <v>-0.03</v>
      </c>
      <c r="M43" s="55">
        <v>2.8000000000000001E-2</v>
      </c>
      <c r="N43" s="55">
        <v>3.4000000000000002E-2</v>
      </c>
      <c r="O43" s="55">
        <v>3.3000000000000002E-2</v>
      </c>
      <c r="P43" s="55">
        <v>4.5999999999999999E-2</v>
      </c>
      <c r="Q43" s="36">
        <v>0.06</v>
      </c>
    </row>
    <row r="44" spans="1:17" ht="16.649999999999999" customHeight="1" x14ac:dyDescent="0.25">
      <c r="A44" s="4" t="s">
        <v>97</v>
      </c>
      <c r="C44" s="37">
        <v>0.1</v>
      </c>
      <c r="D44" s="37">
        <v>0.15</v>
      </c>
      <c r="E44" s="37">
        <v>0.18</v>
      </c>
      <c r="F44" s="37">
        <v>0.17</v>
      </c>
      <c r="G44" s="37">
        <v>0.17100000000000001</v>
      </c>
      <c r="H44" s="37">
        <v>0.193</v>
      </c>
      <c r="I44" s="37">
        <v>0.19800000000000001</v>
      </c>
      <c r="J44" s="37">
        <v>0.252</v>
      </c>
      <c r="K44" s="37">
        <v>0.20399999999999999</v>
      </c>
      <c r="L44" s="37">
        <v>0.193</v>
      </c>
      <c r="M44" s="37">
        <v>0.23300000000000001</v>
      </c>
      <c r="N44" s="37">
        <v>0.24399999999999999</v>
      </c>
      <c r="O44" s="37">
        <v>0.23599999999999999</v>
      </c>
      <c r="P44" s="37">
        <v>0.247</v>
      </c>
      <c r="Q44" s="37">
        <v>0.27100000000000002</v>
      </c>
    </row>
    <row r="45" spans="1:17" ht="16.649999999999999" customHeight="1" x14ac:dyDescent="0.25"/>
    <row r="46" spans="1:17" ht="16.649999999999999" customHeight="1" x14ac:dyDescent="0.25">
      <c r="A46" s="26" t="s">
        <v>98</v>
      </c>
    </row>
    <row r="47" spans="1:17" ht="16.649999999999999" customHeight="1" x14ac:dyDescent="0.25">
      <c r="A47" s="4" t="s">
        <v>99</v>
      </c>
      <c r="C47" s="27">
        <v>3150000</v>
      </c>
      <c r="D47" s="27">
        <f>'Statement of Operations'!D20</f>
        <v>3101000</v>
      </c>
      <c r="E47" s="27">
        <v>693000</v>
      </c>
      <c r="F47" s="27">
        <v>3939000</v>
      </c>
      <c r="G47" s="27">
        <v>1658000</v>
      </c>
      <c r="H47" s="27">
        <v>3748000</v>
      </c>
      <c r="I47" s="27">
        <v>5328000</v>
      </c>
      <c r="J47" s="27">
        <v>6681000</v>
      </c>
      <c r="K47" s="27">
        <v>3614000</v>
      </c>
      <c r="L47" s="27">
        <v>4224000</v>
      </c>
      <c r="M47" s="27">
        <v>550000</v>
      </c>
      <c r="N47" s="27">
        <v>4797000</v>
      </c>
      <c r="O47" s="27">
        <v>3673000</v>
      </c>
      <c r="P47" s="27">
        <v>3131000</v>
      </c>
      <c r="Q47" s="27">
        <v>-535000</v>
      </c>
    </row>
    <row r="48" spans="1:17" ht="16.649999999999999" customHeight="1" x14ac:dyDescent="0.25">
      <c r="A48" s="4" t="s">
        <v>100</v>
      </c>
      <c r="C48" s="9">
        <v>917000</v>
      </c>
      <c r="D48" s="9">
        <f>D56</f>
        <v>1336000</v>
      </c>
      <c r="E48" s="9">
        <v>-1207000</v>
      </c>
      <c r="F48" s="9">
        <v>971000</v>
      </c>
      <c r="G48" s="9">
        <v>-1077000</v>
      </c>
      <c r="H48" s="9">
        <v>1175000</v>
      </c>
      <c r="I48" s="9">
        <v>1528000</v>
      </c>
      <c r="J48" s="9">
        <v>1219000</v>
      </c>
      <c r="K48" s="9">
        <f>K56</f>
        <v>855000</v>
      </c>
      <c r="L48" s="9">
        <f>L56</f>
        <v>1041000</v>
      </c>
      <c r="M48" s="9">
        <v>-2552000</v>
      </c>
      <c r="N48" s="9">
        <v>3363000</v>
      </c>
      <c r="O48" s="9">
        <f>O56</f>
        <v>1059000</v>
      </c>
      <c r="P48" s="9">
        <f>P56</f>
        <v>344000</v>
      </c>
      <c r="Q48" s="9">
        <f>Q56</f>
        <v>832000</v>
      </c>
    </row>
    <row r="49" spans="1:17" ht="16.649999999999999" customHeight="1" x14ac:dyDescent="0.25">
      <c r="A49" s="4" t="s">
        <v>101</v>
      </c>
      <c r="C49" s="9">
        <v>-54000</v>
      </c>
      <c r="D49" s="9">
        <v>-59000</v>
      </c>
      <c r="E49" s="9">
        <v>-48000</v>
      </c>
      <c r="F49" s="9">
        <v>426000</v>
      </c>
      <c r="G49" s="9">
        <v>-35000</v>
      </c>
      <c r="H49" s="9">
        <v>-43000</v>
      </c>
      <c r="I49" s="9">
        <v>-52000</v>
      </c>
      <c r="J49" s="9">
        <v>-31000</v>
      </c>
      <c r="K49" s="9">
        <v>-58000</v>
      </c>
      <c r="L49" s="9">
        <v>-42000</v>
      </c>
      <c r="M49" s="9">
        <v>-47000</v>
      </c>
      <c r="N49" s="9">
        <v>-159000</v>
      </c>
      <c r="O49" s="9">
        <v>0</v>
      </c>
      <c r="P49" s="9">
        <v>-29000</v>
      </c>
      <c r="Q49" s="9">
        <v>-35000</v>
      </c>
    </row>
    <row r="50" spans="1:17" ht="16.649999999999999" customHeight="1" x14ac:dyDescent="0.25">
      <c r="A50" s="4" t="s">
        <v>102</v>
      </c>
      <c r="C50" s="6">
        <v>0</v>
      </c>
      <c r="D50" s="6">
        <f>D62</f>
        <v>0</v>
      </c>
      <c r="E50" s="6">
        <v>0</v>
      </c>
      <c r="F50" s="6">
        <v>0</v>
      </c>
      <c r="G50" s="6">
        <v>0</v>
      </c>
      <c r="H50" s="6">
        <v>0</v>
      </c>
      <c r="I50" s="6">
        <v>0</v>
      </c>
      <c r="J50" s="6">
        <v>1232000</v>
      </c>
      <c r="K50" s="6">
        <f>K62</f>
        <v>0</v>
      </c>
      <c r="L50" s="6">
        <f>L62</f>
        <v>0</v>
      </c>
      <c r="M50" s="6">
        <v>0</v>
      </c>
      <c r="N50" s="6">
        <v>0</v>
      </c>
      <c r="O50" s="6">
        <f>O62</f>
        <v>0</v>
      </c>
      <c r="P50" s="6">
        <f>P62</f>
        <v>0</v>
      </c>
      <c r="Q50" s="6">
        <f>Q62</f>
        <v>0</v>
      </c>
    </row>
    <row r="51" spans="1:17" ht="16.649999999999999" customHeight="1" x14ac:dyDescent="0.25">
      <c r="A51" s="12" t="s">
        <v>103</v>
      </c>
      <c r="C51" s="11">
        <f t="shared" ref="C51:Q51" si="5">C47-C48-C49-C50</f>
        <v>2287000</v>
      </c>
      <c r="D51" s="11">
        <f t="shared" si="5"/>
        <v>1824000</v>
      </c>
      <c r="E51" s="11">
        <f t="shared" si="5"/>
        <v>1948000</v>
      </c>
      <c r="F51" s="11">
        <f t="shared" si="5"/>
        <v>2542000</v>
      </c>
      <c r="G51" s="11">
        <f t="shared" si="5"/>
        <v>2770000</v>
      </c>
      <c r="H51" s="11">
        <f t="shared" si="5"/>
        <v>2616000</v>
      </c>
      <c r="I51" s="11">
        <f t="shared" si="5"/>
        <v>3852000</v>
      </c>
      <c r="J51" s="11">
        <f t="shared" si="5"/>
        <v>4261000</v>
      </c>
      <c r="K51" s="11">
        <f t="shared" si="5"/>
        <v>2817000</v>
      </c>
      <c r="L51" s="11">
        <f t="shared" si="5"/>
        <v>3225000</v>
      </c>
      <c r="M51" s="11">
        <f t="shared" si="5"/>
        <v>3149000</v>
      </c>
      <c r="N51" s="11">
        <f t="shared" si="5"/>
        <v>1593000</v>
      </c>
      <c r="O51" s="11">
        <f t="shared" si="5"/>
        <v>2614000</v>
      </c>
      <c r="P51" s="11">
        <f t="shared" si="5"/>
        <v>2816000</v>
      </c>
      <c r="Q51" s="11">
        <f t="shared" si="5"/>
        <v>-1332000</v>
      </c>
    </row>
    <row r="52" spans="1:17" ht="16.649999999999999" customHeight="1" x14ac:dyDescent="0.25">
      <c r="C52" s="19"/>
      <c r="D52" s="19"/>
      <c r="E52" s="19"/>
      <c r="F52" s="19"/>
      <c r="G52" s="19"/>
      <c r="H52" s="19"/>
      <c r="I52" s="48"/>
      <c r="J52" s="48"/>
      <c r="K52" s="19"/>
      <c r="L52" s="19"/>
      <c r="M52" s="19"/>
      <c r="N52" s="19"/>
      <c r="O52" s="19"/>
      <c r="P52" s="19"/>
      <c r="Q52" s="19"/>
    </row>
    <row r="53" spans="1:17" ht="15.75" customHeight="1" x14ac:dyDescent="0.25">
      <c r="A53" s="26" t="s">
        <v>104</v>
      </c>
    </row>
    <row r="54" spans="1:17" ht="16.649999999999999" customHeight="1" x14ac:dyDescent="0.25">
      <c r="A54" s="4" t="s">
        <v>34</v>
      </c>
      <c r="C54" s="27">
        <v>-25097000</v>
      </c>
      <c r="D54" s="27">
        <v>-15974000</v>
      </c>
      <c r="E54" s="27">
        <v>-15565000</v>
      </c>
      <c r="F54" s="27">
        <v>-21648000</v>
      </c>
      <c r="G54" s="27">
        <v>-14386000</v>
      </c>
      <c r="H54" s="27">
        <v>-14572000</v>
      </c>
      <c r="I54" s="27">
        <v>-9211000</v>
      </c>
      <c r="J54" s="27">
        <v>1868000</v>
      </c>
      <c r="K54" s="27">
        <v>-22935000</v>
      </c>
      <c r="L54" s="27">
        <v>-14706000</v>
      </c>
      <c r="M54" s="27">
        <v>2260000</v>
      </c>
      <c r="N54" s="27">
        <v>-737000</v>
      </c>
      <c r="O54" s="27">
        <v>1414000</v>
      </c>
      <c r="P54" s="27">
        <v>3805000</v>
      </c>
      <c r="Q54" s="27">
        <v>11299000</v>
      </c>
    </row>
    <row r="55" spans="1:17" ht="16.649999999999999" customHeight="1" x14ac:dyDescent="0.25">
      <c r="A55" s="4" t="s">
        <v>78</v>
      </c>
      <c r="C55" s="9">
        <v>34117000</v>
      </c>
      <c r="D55" s="9">
        <v>37860000</v>
      </c>
      <c r="E55" s="9">
        <v>36835000</v>
      </c>
      <c r="F55" s="9">
        <v>36515000</v>
      </c>
      <c r="G55" s="9">
        <v>39719000</v>
      </c>
      <c r="H55" s="9">
        <v>41398000</v>
      </c>
      <c r="I55" s="9">
        <v>41684000</v>
      </c>
      <c r="J55" s="9">
        <v>40714000</v>
      </c>
      <c r="K55" s="9">
        <v>55903000</v>
      </c>
      <c r="L55" s="9">
        <v>46526000</v>
      </c>
      <c r="M55" s="9">
        <v>44882000</v>
      </c>
      <c r="N55" s="9">
        <v>44502000</v>
      </c>
      <c r="O55" s="9">
        <v>43854000</v>
      </c>
      <c r="P55" s="9">
        <v>46349000</v>
      </c>
      <c r="Q55" s="9">
        <v>51217000</v>
      </c>
    </row>
    <row r="56" spans="1:17" ht="16.649999999999999" customHeight="1" x14ac:dyDescent="0.25">
      <c r="A56" s="4" t="s">
        <v>105</v>
      </c>
      <c r="C56" s="9">
        <v>917000</v>
      </c>
      <c r="D56" s="9">
        <v>1336000</v>
      </c>
      <c r="E56" s="9">
        <v>-1207000</v>
      </c>
      <c r="F56" s="9">
        <v>971000</v>
      </c>
      <c r="G56" s="9">
        <v>-1077000</v>
      </c>
      <c r="H56" s="9">
        <v>1175000</v>
      </c>
      <c r="I56" s="9">
        <v>1528000</v>
      </c>
      <c r="J56" s="9">
        <v>1219000</v>
      </c>
      <c r="K56" s="9">
        <v>855000</v>
      </c>
      <c r="L56" s="9">
        <v>1041000</v>
      </c>
      <c r="M56" s="9">
        <v>-2552000</v>
      </c>
      <c r="N56" s="9">
        <v>3363000</v>
      </c>
      <c r="O56" s="9">
        <v>1059000</v>
      </c>
      <c r="P56" s="9">
        <v>344000</v>
      </c>
      <c r="Q56" s="9">
        <v>832000</v>
      </c>
    </row>
    <row r="57" spans="1:17" ht="16.649999999999999" customHeight="1" x14ac:dyDescent="0.25">
      <c r="A57" s="4" t="s">
        <v>106</v>
      </c>
      <c r="C57" s="9">
        <v>100000</v>
      </c>
      <c r="D57" s="9">
        <v>30000</v>
      </c>
      <c r="E57" s="9">
        <v>4598000</v>
      </c>
      <c r="F57" s="9">
        <v>4744000</v>
      </c>
      <c r="G57" s="9">
        <v>161000</v>
      </c>
      <c r="H57" s="9">
        <v>763000</v>
      </c>
      <c r="I57" s="9">
        <v>360000</v>
      </c>
      <c r="J57" s="9">
        <v>648000</v>
      </c>
      <c r="K57" s="9">
        <v>4621000</v>
      </c>
      <c r="L57" s="9">
        <v>2081000</v>
      </c>
      <c r="M57" s="9">
        <v>113000</v>
      </c>
      <c r="N57" s="9">
        <v>441000</v>
      </c>
      <c r="O57" s="9">
        <v>20000</v>
      </c>
      <c r="P57" s="9">
        <v>37000</v>
      </c>
      <c r="Q57" s="9">
        <v>33000</v>
      </c>
    </row>
    <row r="58" spans="1:17" ht="16.649999999999999" customHeight="1" x14ac:dyDescent="0.25">
      <c r="A58" s="4" t="s">
        <v>107</v>
      </c>
      <c r="C58" s="9">
        <v>0</v>
      </c>
      <c r="D58" s="9">
        <v>0</v>
      </c>
      <c r="E58" s="9">
        <v>0</v>
      </c>
      <c r="F58" s="9">
        <v>4499000</v>
      </c>
      <c r="G58" s="9">
        <v>1389000</v>
      </c>
      <c r="H58" s="9">
        <v>4681000</v>
      </c>
      <c r="I58" s="9">
        <v>0</v>
      </c>
      <c r="J58" s="9">
        <v>0</v>
      </c>
      <c r="K58" s="9">
        <v>0</v>
      </c>
      <c r="L58" s="9">
        <v>0</v>
      </c>
      <c r="M58" s="9">
        <v>0</v>
      </c>
      <c r="N58" s="9">
        <v>3113000</v>
      </c>
      <c r="O58" s="9">
        <v>2431000</v>
      </c>
      <c r="P58" s="9">
        <v>651000</v>
      </c>
      <c r="Q58" s="9">
        <v>147000</v>
      </c>
    </row>
    <row r="59" spans="1:17" ht="16.649999999999999" customHeight="1" x14ac:dyDescent="0.25">
      <c r="A59" s="4" t="s">
        <v>108</v>
      </c>
      <c r="C59" s="9">
        <v>0</v>
      </c>
      <c r="D59" s="9">
        <v>0</v>
      </c>
      <c r="E59" s="9">
        <v>0</v>
      </c>
      <c r="F59" s="9">
        <v>0</v>
      </c>
      <c r="G59" s="9">
        <v>0</v>
      </c>
      <c r="H59" s="9">
        <v>0</v>
      </c>
      <c r="I59" s="9">
        <v>0</v>
      </c>
      <c r="J59" s="9">
        <v>0</v>
      </c>
      <c r="K59" s="9">
        <v>0</v>
      </c>
      <c r="L59" s="9">
        <v>0</v>
      </c>
      <c r="M59" s="9">
        <v>0</v>
      </c>
      <c r="N59" s="9">
        <v>0</v>
      </c>
      <c r="O59" s="9">
        <v>0</v>
      </c>
      <c r="P59" s="9">
        <v>0</v>
      </c>
      <c r="Q59" s="9">
        <v>2637000</v>
      </c>
    </row>
    <row r="60" spans="1:17" ht="16.649999999999999" customHeight="1" x14ac:dyDescent="0.25">
      <c r="A60" s="4" t="s">
        <v>109</v>
      </c>
      <c r="C60" s="9">
        <v>3080000</v>
      </c>
      <c r="D60" s="9">
        <v>3073000</v>
      </c>
      <c r="E60" s="9">
        <v>3055000</v>
      </c>
      <c r="F60" s="9">
        <v>4651000</v>
      </c>
      <c r="G60" s="9">
        <v>4669000</v>
      </c>
      <c r="H60" s="9">
        <v>4760000</v>
      </c>
      <c r="I60" s="9">
        <v>5014000</v>
      </c>
      <c r="J60" s="9">
        <v>5014000</v>
      </c>
      <c r="K60" s="9">
        <v>5864000</v>
      </c>
      <c r="L60" s="9">
        <v>6537000</v>
      </c>
      <c r="M60" s="9">
        <v>6782000</v>
      </c>
      <c r="N60" s="9">
        <v>6782000</v>
      </c>
      <c r="O60" s="9">
        <v>6782000</v>
      </c>
      <c r="P60" s="9">
        <v>6783000</v>
      </c>
      <c r="Q60" s="9">
        <v>6782000</v>
      </c>
    </row>
    <row r="61" spans="1:17" ht="16.649999999999999" customHeight="1" x14ac:dyDescent="0.25">
      <c r="A61" s="4" t="s">
        <v>110</v>
      </c>
      <c r="C61" s="9">
        <v>-54000</v>
      </c>
      <c r="D61" s="9">
        <v>-59000</v>
      </c>
      <c r="E61" s="9">
        <v>-48000</v>
      </c>
      <c r="F61" s="9">
        <v>426000</v>
      </c>
      <c r="G61" s="9">
        <v>-35000</v>
      </c>
      <c r="H61" s="9">
        <v>-43000</v>
      </c>
      <c r="I61" s="9">
        <v>-52000</v>
      </c>
      <c r="J61" s="9">
        <v>-31000</v>
      </c>
      <c r="K61" s="9">
        <v>-58000</v>
      </c>
      <c r="L61" s="9">
        <v>-42000</v>
      </c>
      <c r="M61" s="9">
        <v>-47000</v>
      </c>
      <c r="N61" s="9">
        <v>-159000</v>
      </c>
      <c r="O61" s="9">
        <v>0</v>
      </c>
      <c r="P61" s="9">
        <v>-29000</v>
      </c>
      <c r="Q61" s="9">
        <v>-35000</v>
      </c>
    </row>
    <row r="62" spans="1:17" ht="16.649999999999999" customHeight="1" x14ac:dyDescent="0.25">
      <c r="A62" s="4" t="s">
        <v>111</v>
      </c>
      <c r="C62" s="6">
        <v>0</v>
      </c>
      <c r="D62" s="6">
        <v>0</v>
      </c>
      <c r="E62" s="6">
        <v>0</v>
      </c>
      <c r="F62" s="6">
        <v>0</v>
      </c>
      <c r="G62" s="6">
        <v>0</v>
      </c>
      <c r="H62" s="6">
        <v>0</v>
      </c>
      <c r="I62" s="6">
        <v>0</v>
      </c>
      <c r="J62" s="6">
        <v>1232000</v>
      </c>
      <c r="K62" s="6">
        <v>0</v>
      </c>
      <c r="L62" s="6">
        <v>0</v>
      </c>
      <c r="M62" s="6">
        <v>0</v>
      </c>
      <c r="N62" s="6">
        <v>0</v>
      </c>
      <c r="O62" s="6">
        <v>0</v>
      </c>
      <c r="P62" s="6">
        <v>0</v>
      </c>
      <c r="Q62" s="6">
        <v>0</v>
      </c>
    </row>
    <row r="63" spans="1:17" ht="16.649999999999999" customHeight="1" x14ac:dyDescent="0.25">
      <c r="A63" s="12" t="s">
        <v>58</v>
      </c>
      <c r="C63" s="11">
        <f t="shared" ref="C63:P63" si="6">SUM(C54:C62)</f>
        <v>13063000</v>
      </c>
      <c r="D63" s="11">
        <f t="shared" si="6"/>
        <v>26266000</v>
      </c>
      <c r="E63" s="11">
        <f t="shared" si="6"/>
        <v>27668000</v>
      </c>
      <c r="F63" s="11">
        <f t="shared" si="6"/>
        <v>30158000</v>
      </c>
      <c r="G63" s="11">
        <f t="shared" si="6"/>
        <v>30440000</v>
      </c>
      <c r="H63" s="11">
        <f t="shared" si="6"/>
        <v>38162000</v>
      </c>
      <c r="I63" s="11">
        <f t="shared" si="6"/>
        <v>39323000</v>
      </c>
      <c r="J63" s="11">
        <f t="shared" si="6"/>
        <v>50664000</v>
      </c>
      <c r="K63" s="11">
        <f t="shared" si="6"/>
        <v>44250000</v>
      </c>
      <c r="L63" s="11">
        <f t="shared" si="6"/>
        <v>41437000</v>
      </c>
      <c r="M63" s="11">
        <f t="shared" si="6"/>
        <v>51438000</v>
      </c>
      <c r="N63" s="11">
        <f t="shared" si="6"/>
        <v>57305000</v>
      </c>
      <c r="O63" s="11">
        <f t="shared" si="6"/>
        <v>55560000</v>
      </c>
      <c r="P63" s="11">
        <f t="shared" si="6"/>
        <v>57940000</v>
      </c>
      <c r="Q63" s="11">
        <v>72912000</v>
      </c>
    </row>
    <row r="64" spans="1:17" ht="16.649999999999999" customHeight="1" x14ac:dyDescent="0.25">
      <c r="C64" s="19"/>
      <c r="D64" s="19"/>
      <c r="E64" s="19"/>
      <c r="F64" s="19"/>
      <c r="G64" s="19"/>
      <c r="H64" s="19"/>
      <c r="I64" s="19"/>
      <c r="J64" s="19"/>
      <c r="K64" s="19"/>
      <c r="L64" s="19"/>
      <c r="M64" s="19"/>
      <c r="N64" s="19"/>
      <c r="O64" s="19"/>
      <c r="P64" s="19"/>
      <c r="Q64" s="19"/>
    </row>
    <row r="65" spans="1:17" ht="16.649999999999999" customHeight="1" x14ac:dyDescent="0.25">
      <c r="A65" s="4" t="s">
        <v>112</v>
      </c>
      <c r="C65" s="14">
        <v>-0.22</v>
      </c>
      <c r="D65" s="14">
        <v>-0.14000000000000001</v>
      </c>
      <c r="E65" s="14">
        <v>-0.13</v>
      </c>
      <c r="F65" s="14">
        <v>-0.19</v>
      </c>
      <c r="G65" s="14">
        <v>-0.12</v>
      </c>
      <c r="H65" s="14">
        <v>-0.12</v>
      </c>
      <c r="I65" s="14">
        <v>-0.08</v>
      </c>
      <c r="J65" s="14">
        <v>0.02</v>
      </c>
      <c r="K65" s="14">
        <v>-0.19</v>
      </c>
      <c r="L65" s="14">
        <v>-0.12</v>
      </c>
      <c r="M65" s="14">
        <v>0.02</v>
      </c>
      <c r="N65" s="14">
        <v>-0.01</v>
      </c>
      <c r="O65" s="14">
        <v>0.01</v>
      </c>
      <c r="P65" s="14">
        <v>0.03</v>
      </c>
      <c r="Q65" s="13">
        <v>0.1</v>
      </c>
    </row>
    <row r="66" spans="1:17" ht="16.649999999999999" customHeight="1" x14ac:dyDescent="0.25">
      <c r="A66" s="4" t="s">
        <v>78</v>
      </c>
      <c r="C66" s="39">
        <v>0.3</v>
      </c>
      <c r="D66" s="39">
        <v>0.33</v>
      </c>
      <c r="E66" s="39">
        <v>0.32</v>
      </c>
      <c r="F66" s="40">
        <v>0.31</v>
      </c>
      <c r="G66" s="39">
        <v>0.34</v>
      </c>
      <c r="H66" s="39">
        <v>0.35</v>
      </c>
      <c r="I66" s="39">
        <v>0.35</v>
      </c>
      <c r="J66" s="40">
        <v>0.33</v>
      </c>
      <c r="K66" s="39">
        <v>0.46</v>
      </c>
      <c r="L66" s="39">
        <v>0.38</v>
      </c>
      <c r="M66" s="39">
        <v>0.37</v>
      </c>
      <c r="N66" s="39">
        <v>0.37</v>
      </c>
      <c r="O66" s="39">
        <v>0.37</v>
      </c>
      <c r="P66" s="39">
        <v>0.41</v>
      </c>
      <c r="Q66" s="39">
        <v>0.44</v>
      </c>
    </row>
    <row r="67" spans="1:17" ht="16.649999999999999" customHeight="1" x14ac:dyDescent="0.25">
      <c r="A67" s="4" t="s">
        <v>105</v>
      </c>
      <c r="C67" s="41">
        <v>0</v>
      </c>
      <c r="D67" s="40">
        <v>0.01</v>
      </c>
      <c r="E67" s="40">
        <v>-0.01</v>
      </c>
      <c r="F67" s="40">
        <v>0.01</v>
      </c>
      <c r="G67" s="40">
        <v>-0.01</v>
      </c>
      <c r="H67" s="40">
        <v>0.01</v>
      </c>
      <c r="I67" s="40">
        <v>0.01</v>
      </c>
      <c r="J67" s="40">
        <v>0.01</v>
      </c>
      <c r="K67" s="40">
        <v>0.01</v>
      </c>
      <c r="L67" s="40">
        <v>0.01</v>
      </c>
      <c r="M67" s="40">
        <v>-0.02</v>
      </c>
      <c r="N67" s="40">
        <v>0.03</v>
      </c>
      <c r="O67" s="40">
        <v>0.01</v>
      </c>
      <c r="P67" s="41">
        <v>0</v>
      </c>
      <c r="Q67" s="40">
        <v>0.01</v>
      </c>
    </row>
    <row r="68" spans="1:17" ht="16.649999999999999" customHeight="1" x14ac:dyDescent="0.25">
      <c r="A68" s="4" t="s">
        <v>106</v>
      </c>
      <c r="C68" s="41">
        <v>0</v>
      </c>
      <c r="D68" s="41">
        <v>0</v>
      </c>
      <c r="E68" s="40">
        <v>0.04</v>
      </c>
      <c r="F68" s="40">
        <v>0.04</v>
      </c>
      <c r="G68" s="41">
        <v>0</v>
      </c>
      <c r="H68" s="41">
        <v>0</v>
      </c>
      <c r="I68" s="40">
        <v>0.01</v>
      </c>
      <c r="J68" s="41">
        <v>0</v>
      </c>
      <c r="K68" s="40">
        <v>0.04</v>
      </c>
      <c r="L68" s="40">
        <v>0.02</v>
      </c>
      <c r="M68" s="41">
        <v>0</v>
      </c>
      <c r="N68" s="41">
        <v>0</v>
      </c>
      <c r="O68" s="41">
        <v>0</v>
      </c>
      <c r="P68" s="41">
        <v>0</v>
      </c>
      <c r="Q68" s="41">
        <v>0</v>
      </c>
    </row>
    <row r="69" spans="1:17" ht="15.75" customHeight="1" x14ac:dyDescent="0.25">
      <c r="A69" s="4" t="s">
        <v>107</v>
      </c>
      <c r="C69" s="9">
        <v>0</v>
      </c>
      <c r="D69" s="9">
        <v>0</v>
      </c>
      <c r="E69" s="41">
        <v>0</v>
      </c>
      <c r="F69" s="40">
        <v>0.04</v>
      </c>
      <c r="G69" s="40">
        <v>0.01</v>
      </c>
      <c r="H69" s="40">
        <v>0.04</v>
      </c>
      <c r="I69" s="41">
        <v>0</v>
      </c>
      <c r="J69" s="41">
        <v>0</v>
      </c>
      <c r="K69" s="41">
        <v>0</v>
      </c>
      <c r="L69" s="41">
        <v>0</v>
      </c>
      <c r="M69" s="41">
        <v>0</v>
      </c>
      <c r="N69" s="40">
        <v>0.03</v>
      </c>
      <c r="O69" s="40">
        <v>0.02</v>
      </c>
      <c r="P69" s="40">
        <v>0.01</v>
      </c>
      <c r="Q69" s="41">
        <v>0</v>
      </c>
    </row>
    <row r="70" spans="1:17" ht="16.649999999999999" customHeight="1" x14ac:dyDescent="0.25">
      <c r="A70" s="4" t="s">
        <v>108</v>
      </c>
      <c r="C70" s="41">
        <v>0</v>
      </c>
      <c r="D70" s="41">
        <v>0</v>
      </c>
      <c r="E70" s="41">
        <v>0</v>
      </c>
      <c r="F70" s="41">
        <v>0</v>
      </c>
      <c r="G70" s="41">
        <v>0</v>
      </c>
      <c r="H70" s="41">
        <v>0</v>
      </c>
      <c r="I70" s="41">
        <v>0</v>
      </c>
      <c r="J70" s="41">
        <v>0</v>
      </c>
      <c r="K70" s="41">
        <v>0</v>
      </c>
      <c r="L70" s="41">
        <v>0</v>
      </c>
      <c r="M70" s="41">
        <v>0</v>
      </c>
      <c r="N70" s="41">
        <v>0</v>
      </c>
      <c r="O70" s="41">
        <v>0</v>
      </c>
      <c r="P70" s="41">
        <v>0</v>
      </c>
      <c r="Q70" s="40">
        <v>0.02</v>
      </c>
    </row>
    <row r="71" spans="1:17" ht="16.649999999999999" customHeight="1" x14ac:dyDescent="0.25">
      <c r="A71" s="4" t="s">
        <v>109</v>
      </c>
      <c r="C71" s="40">
        <v>0.03</v>
      </c>
      <c r="D71" s="40">
        <v>0.03</v>
      </c>
      <c r="E71" s="40">
        <v>0.02</v>
      </c>
      <c r="F71" s="40">
        <v>0.04</v>
      </c>
      <c r="G71" s="40">
        <v>0.04</v>
      </c>
      <c r="H71" s="40">
        <v>0.04</v>
      </c>
      <c r="I71" s="40">
        <v>0.04</v>
      </c>
      <c r="J71" s="40">
        <v>0.04</v>
      </c>
      <c r="K71" s="40">
        <v>0.05</v>
      </c>
      <c r="L71" s="40">
        <v>0.05</v>
      </c>
      <c r="M71" s="40">
        <v>0.05</v>
      </c>
      <c r="N71" s="40">
        <v>0.06</v>
      </c>
      <c r="O71" s="40">
        <v>0.06</v>
      </c>
      <c r="P71" s="40">
        <v>0.06</v>
      </c>
      <c r="Q71" s="40">
        <v>0.06</v>
      </c>
    </row>
    <row r="72" spans="1:17" ht="16.649999999999999" customHeight="1" x14ac:dyDescent="0.25">
      <c r="A72" s="4" t="s">
        <v>110</v>
      </c>
      <c r="C72" s="41">
        <v>0</v>
      </c>
      <c r="D72" s="41">
        <v>0</v>
      </c>
      <c r="E72" s="41">
        <v>0</v>
      </c>
      <c r="F72" s="41">
        <v>0</v>
      </c>
      <c r="G72" s="41">
        <v>0</v>
      </c>
      <c r="H72" s="41">
        <v>0</v>
      </c>
      <c r="I72" s="41">
        <v>0</v>
      </c>
      <c r="J72" s="41">
        <v>0</v>
      </c>
      <c r="K72" s="41">
        <v>0</v>
      </c>
      <c r="L72" s="41">
        <v>0</v>
      </c>
      <c r="M72" s="41">
        <v>0</v>
      </c>
      <c r="N72" s="41">
        <v>0</v>
      </c>
      <c r="O72" s="41">
        <v>0</v>
      </c>
      <c r="P72" s="41">
        <v>0</v>
      </c>
      <c r="Q72" s="41">
        <v>0</v>
      </c>
    </row>
    <row r="73" spans="1:17" ht="16.649999999999999" customHeight="1" x14ac:dyDescent="0.25">
      <c r="A73" s="4" t="s">
        <v>111</v>
      </c>
      <c r="C73" s="41">
        <v>0</v>
      </c>
      <c r="D73" s="41">
        <v>0</v>
      </c>
      <c r="E73" s="41">
        <v>0</v>
      </c>
      <c r="F73" s="41">
        <v>0</v>
      </c>
      <c r="G73" s="41">
        <v>0</v>
      </c>
      <c r="H73" s="41">
        <v>0</v>
      </c>
      <c r="I73" s="41">
        <v>0</v>
      </c>
      <c r="J73" s="40">
        <v>0.01</v>
      </c>
      <c r="K73" s="41">
        <v>0</v>
      </c>
      <c r="L73" s="41">
        <v>0</v>
      </c>
      <c r="M73" s="41">
        <v>0</v>
      </c>
      <c r="N73" s="41">
        <v>0</v>
      </c>
      <c r="O73" s="41">
        <v>0</v>
      </c>
      <c r="P73" s="41">
        <v>0</v>
      </c>
      <c r="Q73" s="41">
        <v>0</v>
      </c>
    </row>
    <row r="74" spans="1:17" ht="16.649999999999999" customHeight="1" x14ac:dyDescent="0.25">
      <c r="A74" s="4" t="s">
        <v>113</v>
      </c>
      <c r="C74" s="42">
        <v>0</v>
      </c>
      <c r="D74" s="43">
        <v>-0.01</v>
      </c>
      <c r="E74" s="43">
        <v>-0.01</v>
      </c>
      <c r="F74" s="42">
        <v>0</v>
      </c>
      <c r="G74" s="43">
        <v>-0.01</v>
      </c>
      <c r="H74" s="43">
        <v>-0.01</v>
      </c>
      <c r="I74" s="43">
        <v>-0.01</v>
      </c>
      <c r="J74" s="42">
        <v>0</v>
      </c>
      <c r="K74" s="43">
        <v>-0.01</v>
      </c>
      <c r="L74" s="42">
        <v>0</v>
      </c>
      <c r="M74" s="42">
        <v>0</v>
      </c>
      <c r="N74" s="42">
        <v>0</v>
      </c>
      <c r="O74" s="42">
        <v>0</v>
      </c>
      <c r="P74" s="42">
        <v>0</v>
      </c>
      <c r="Q74" s="42">
        <v>0</v>
      </c>
    </row>
    <row r="75" spans="1:17" ht="16.649999999999999" customHeight="1" x14ac:dyDescent="0.25">
      <c r="A75" s="44" t="s">
        <v>59</v>
      </c>
      <c r="C75" s="45">
        <f>SUM(C65:C74)</f>
        <v>0.10999999999999999</v>
      </c>
      <c r="D75" s="45">
        <f>SUM(D65:D74)</f>
        <v>0.22</v>
      </c>
      <c r="E75" s="46">
        <f>SUM(E65:E74)</f>
        <v>0.22999999999999998</v>
      </c>
      <c r="F75" s="46">
        <v>0.25</v>
      </c>
      <c r="G75" s="46">
        <f t="shared" ref="G75:P75" si="7">SUM(G65:G74)</f>
        <v>0.25</v>
      </c>
      <c r="H75" s="45">
        <f t="shared" si="7"/>
        <v>0.30999999999999994</v>
      </c>
      <c r="I75" s="46">
        <f t="shared" si="7"/>
        <v>0.31999999999999995</v>
      </c>
      <c r="J75" s="46">
        <f t="shared" si="7"/>
        <v>0.41000000000000003</v>
      </c>
      <c r="K75" s="46">
        <f t="shared" si="7"/>
        <v>0.36</v>
      </c>
      <c r="L75" s="45">
        <f t="shared" si="7"/>
        <v>0.34</v>
      </c>
      <c r="M75" s="45">
        <f t="shared" si="7"/>
        <v>0.42</v>
      </c>
      <c r="N75" s="45">
        <f t="shared" si="7"/>
        <v>0.48000000000000004</v>
      </c>
      <c r="O75" s="45">
        <f t="shared" si="7"/>
        <v>0.47000000000000003</v>
      </c>
      <c r="P75" s="45">
        <f t="shared" si="7"/>
        <v>0.51</v>
      </c>
      <c r="Q75" s="45">
        <v>0.63</v>
      </c>
    </row>
    <row r="76" spans="1:17" ht="16.649999999999999" customHeight="1" x14ac:dyDescent="0.25">
      <c r="C76" s="19"/>
      <c r="D76" s="19"/>
      <c r="E76" s="19"/>
      <c r="F76" s="19"/>
      <c r="G76" s="19"/>
      <c r="H76" s="19"/>
      <c r="I76" s="19"/>
      <c r="J76" s="19"/>
      <c r="K76" s="19"/>
      <c r="L76" s="19"/>
      <c r="M76" s="19"/>
      <c r="N76" s="19"/>
      <c r="O76" s="19"/>
      <c r="P76" s="19"/>
      <c r="Q76" s="19"/>
    </row>
    <row r="77" spans="1:17" ht="26.7" customHeight="1" x14ac:dyDescent="0.25">
      <c r="A77" s="4" t="s">
        <v>114</v>
      </c>
      <c r="C77" s="9">
        <v>113791000</v>
      </c>
      <c r="D77" s="9">
        <v>115131000</v>
      </c>
      <c r="E77" s="9">
        <v>115954000</v>
      </c>
      <c r="F77" s="9">
        <v>116717000</v>
      </c>
      <c r="G77" s="9">
        <v>117542000</v>
      </c>
      <c r="H77" s="9">
        <v>118681000</v>
      </c>
      <c r="I77" s="9">
        <v>119169000</v>
      </c>
      <c r="J77" s="9">
        <v>123853000</v>
      </c>
      <c r="K77" s="9">
        <v>120083000</v>
      </c>
      <c r="L77" s="9">
        <v>120979000</v>
      </c>
      <c r="M77" s="9">
        <v>121953000</v>
      </c>
      <c r="N77" s="9">
        <v>118955000</v>
      </c>
      <c r="O77" s="9">
        <v>117691000</v>
      </c>
      <c r="P77" s="9">
        <v>113768000</v>
      </c>
      <c r="Q77" s="9">
        <v>115970000</v>
      </c>
    </row>
    <row r="78" spans="1:17" ht="15" customHeight="1" x14ac:dyDescent="0.25">
      <c r="P78" s="38"/>
    </row>
    <row r="79" spans="1:17" ht="29.1" customHeight="1" x14ac:dyDescent="0.25">
      <c r="A79" s="4" t="s">
        <v>61</v>
      </c>
      <c r="C79" s="9">
        <v>119264000</v>
      </c>
      <c r="D79" s="9">
        <v>120057000</v>
      </c>
      <c r="E79" s="9">
        <v>121473000</v>
      </c>
      <c r="F79" s="9">
        <v>122023000</v>
      </c>
      <c r="G79" s="9">
        <v>123266000</v>
      </c>
      <c r="H79" s="9">
        <v>123056000</v>
      </c>
      <c r="I79" s="9">
        <v>123288000</v>
      </c>
      <c r="J79" s="9">
        <v>123853000</v>
      </c>
      <c r="K79" s="9">
        <v>124152000</v>
      </c>
      <c r="L79" s="9">
        <v>122875000</v>
      </c>
      <c r="M79" s="9">
        <v>121953000</v>
      </c>
      <c r="N79" s="9">
        <v>120259000</v>
      </c>
      <c r="O79" s="9">
        <v>117691000</v>
      </c>
      <c r="P79" s="9">
        <v>113768000</v>
      </c>
      <c r="Q79" s="9">
        <v>115970000</v>
      </c>
    </row>
    <row r="80" spans="1:17" ht="16.649999999999999" customHeight="1" x14ac:dyDescent="0.25">
      <c r="A80" s="47" t="s">
        <v>39</v>
      </c>
    </row>
    <row r="81" spans="1:17" ht="16.649999999999999" customHeight="1" x14ac:dyDescent="0.25">
      <c r="A81" s="51" t="s">
        <v>115</v>
      </c>
      <c r="B81" s="50"/>
      <c r="C81" s="50"/>
      <c r="D81" s="50"/>
      <c r="E81" s="50"/>
      <c r="F81" s="50"/>
      <c r="G81" s="50"/>
      <c r="H81" s="50"/>
      <c r="I81" s="50"/>
      <c r="J81" s="50"/>
      <c r="K81" s="50"/>
      <c r="L81" s="50"/>
      <c r="M81" s="50"/>
      <c r="N81" s="50"/>
      <c r="O81" s="50"/>
      <c r="P81" s="50"/>
      <c r="Q81" s="50"/>
    </row>
    <row r="82" spans="1:17" ht="15.75" customHeight="1" x14ac:dyDescent="0.25">
      <c r="A82" s="51" t="s">
        <v>116</v>
      </c>
      <c r="B82" s="50"/>
      <c r="C82" s="50"/>
      <c r="D82" s="50"/>
      <c r="E82" s="50"/>
      <c r="F82" s="50"/>
      <c r="G82" s="50"/>
      <c r="H82" s="50"/>
      <c r="I82" s="50"/>
      <c r="J82" s="50"/>
      <c r="K82" s="50"/>
      <c r="L82" s="50"/>
      <c r="M82" s="50"/>
      <c r="N82" s="50"/>
      <c r="O82" s="50"/>
      <c r="P82" s="50"/>
      <c r="Q82" s="50"/>
    </row>
    <row r="83" spans="1:17" ht="26.7" customHeight="1" x14ac:dyDescent="0.25">
      <c r="A83" s="51" t="s">
        <v>117</v>
      </c>
      <c r="B83" s="50"/>
      <c r="C83" s="50"/>
      <c r="D83" s="50"/>
      <c r="E83" s="50"/>
      <c r="F83" s="50"/>
      <c r="G83" s="50"/>
      <c r="H83" s="50"/>
      <c r="I83" s="50"/>
      <c r="J83" s="50"/>
      <c r="K83" s="50"/>
      <c r="L83" s="50"/>
      <c r="M83" s="50"/>
      <c r="N83" s="50"/>
      <c r="O83" s="50"/>
      <c r="P83" s="50"/>
      <c r="Q83" s="50"/>
    </row>
    <row r="84" spans="1:17" ht="15.75" customHeight="1" x14ac:dyDescent="0.25">
      <c r="A84" s="51" t="s">
        <v>118</v>
      </c>
      <c r="B84" s="50"/>
      <c r="C84" s="50"/>
      <c r="D84" s="50"/>
      <c r="E84" s="50"/>
      <c r="F84" s="50"/>
      <c r="G84" s="50"/>
      <c r="H84" s="50"/>
      <c r="I84" s="50"/>
      <c r="J84" s="50"/>
      <c r="K84" s="50"/>
      <c r="L84" s="50"/>
      <c r="M84" s="50"/>
      <c r="N84" s="50"/>
      <c r="O84" s="50"/>
      <c r="P84" s="50"/>
      <c r="Q84" s="50"/>
    </row>
    <row r="85" spans="1:17" ht="15.75" customHeight="1" x14ac:dyDescent="0.25">
      <c r="A85" s="51" t="s">
        <v>119</v>
      </c>
      <c r="B85" s="50"/>
      <c r="C85" s="50"/>
      <c r="D85" s="50"/>
      <c r="E85" s="50"/>
      <c r="F85" s="50"/>
      <c r="G85" s="50"/>
      <c r="H85" s="50"/>
      <c r="I85" s="50"/>
      <c r="J85" s="50"/>
      <c r="K85" s="50"/>
      <c r="L85" s="50"/>
      <c r="M85" s="50"/>
      <c r="N85" s="50"/>
      <c r="O85" s="50"/>
      <c r="P85" s="50"/>
      <c r="Q85" s="50"/>
    </row>
    <row r="86" spans="1:17" ht="16.649999999999999" customHeight="1" x14ac:dyDescent="0.25"/>
    <row r="87" spans="1:17" ht="16.649999999999999" customHeight="1" x14ac:dyDescent="0.25"/>
    <row r="88" spans="1:17" ht="16.649999999999999" customHeight="1" x14ac:dyDescent="0.25"/>
    <row r="89" spans="1:17" ht="16.649999999999999" customHeight="1" x14ac:dyDescent="0.25"/>
    <row r="90" spans="1:17" ht="16.649999999999999" customHeight="1" x14ac:dyDescent="0.25"/>
    <row r="91" spans="1:17" ht="16.649999999999999" customHeight="1" x14ac:dyDescent="0.25"/>
    <row r="92" spans="1:17" ht="16.649999999999999" customHeight="1" x14ac:dyDescent="0.25"/>
    <row r="93" spans="1:17" ht="16.649999999999999" customHeight="1" x14ac:dyDescent="0.25"/>
    <row r="94" spans="1:17" ht="16.649999999999999" customHeight="1" x14ac:dyDescent="0.25"/>
    <row r="95" spans="1:17" ht="16.649999999999999" customHeight="1" x14ac:dyDescent="0.25"/>
    <row r="96" spans="1:17"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sheetData>
  <mergeCells count="8">
    <mergeCell ref="A3:Q3"/>
    <mergeCell ref="A2:Q2"/>
    <mergeCell ref="A1:Q1"/>
    <mergeCell ref="A85:Q85"/>
    <mergeCell ref="A84:Q84"/>
    <mergeCell ref="A83:Q83"/>
    <mergeCell ref="A82:Q82"/>
    <mergeCell ref="A81:Q81"/>
  </mergeCells>
  <pageMargins left="0.75" right="0.75" top="1" bottom="1" header="0.5" footer="0.5"/>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showRuler="0" topLeftCell="A4" workbookViewId="0">
      <selection sqref="A1:J22"/>
    </sheetView>
  </sheetViews>
  <sheetFormatPr defaultColWidth="13.33203125" defaultRowHeight="13.2" x14ac:dyDescent="0.25"/>
  <cols>
    <col min="1" max="26" width="20.109375" customWidth="1"/>
  </cols>
  <sheetData>
    <row r="1" spans="1:10" ht="24.15" customHeight="1" x14ac:dyDescent="0.25">
      <c r="A1" s="54" t="s">
        <v>120</v>
      </c>
      <c r="B1" s="50"/>
      <c r="C1" s="50"/>
      <c r="D1" s="50"/>
      <c r="E1" s="50"/>
      <c r="F1" s="50"/>
      <c r="G1" s="50"/>
      <c r="H1" s="50"/>
      <c r="I1" s="50"/>
      <c r="J1" s="50"/>
    </row>
    <row r="2" spans="1:10" ht="24.15" customHeight="1" x14ac:dyDescent="0.25">
      <c r="A2" s="50"/>
      <c r="B2" s="50"/>
      <c r="C2" s="50"/>
      <c r="D2" s="50"/>
      <c r="E2" s="50"/>
      <c r="F2" s="50"/>
      <c r="G2" s="50"/>
      <c r="H2" s="50"/>
      <c r="I2" s="50"/>
      <c r="J2" s="50"/>
    </row>
    <row r="3" spans="1:10" ht="24.15" customHeight="1" x14ac:dyDescent="0.25">
      <c r="A3" s="50"/>
      <c r="B3" s="50"/>
      <c r="C3" s="50"/>
      <c r="D3" s="50"/>
      <c r="E3" s="50"/>
      <c r="F3" s="50"/>
      <c r="G3" s="50"/>
      <c r="H3" s="50"/>
      <c r="I3" s="50"/>
      <c r="J3" s="50"/>
    </row>
    <row r="4" spans="1:10" ht="24.15" customHeight="1" x14ac:dyDescent="0.25">
      <c r="A4" s="50"/>
      <c r="B4" s="50"/>
      <c r="C4" s="50"/>
      <c r="D4" s="50"/>
      <c r="E4" s="50"/>
      <c r="F4" s="50"/>
      <c r="G4" s="50"/>
      <c r="H4" s="50"/>
      <c r="I4" s="50"/>
      <c r="J4" s="50"/>
    </row>
    <row r="5" spans="1:10" ht="24.15" customHeight="1" x14ac:dyDescent="0.25">
      <c r="A5" s="50"/>
      <c r="B5" s="50"/>
      <c r="C5" s="50"/>
      <c r="D5" s="50"/>
      <c r="E5" s="50"/>
      <c r="F5" s="50"/>
      <c r="G5" s="50"/>
      <c r="H5" s="50"/>
      <c r="I5" s="50"/>
      <c r="J5" s="50"/>
    </row>
    <row r="6" spans="1:10" ht="24.15" customHeight="1" x14ac:dyDescent="0.25">
      <c r="A6" s="50"/>
      <c r="B6" s="50"/>
      <c r="C6" s="50"/>
      <c r="D6" s="50"/>
      <c r="E6" s="50"/>
      <c r="F6" s="50"/>
      <c r="G6" s="50"/>
      <c r="H6" s="50"/>
      <c r="I6" s="50"/>
      <c r="J6" s="50"/>
    </row>
    <row r="7" spans="1:10" ht="24.15" customHeight="1" x14ac:dyDescent="0.25">
      <c r="A7" s="50"/>
      <c r="B7" s="50"/>
      <c r="C7" s="50"/>
      <c r="D7" s="50"/>
      <c r="E7" s="50"/>
      <c r="F7" s="50"/>
      <c r="G7" s="50"/>
      <c r="H7" s="50"/>
      <c r="I7" s="50"/>
      <c r="J7" s="50"/>
    </row>
    <row r="8" spans="1:10" ht="24.15" customHeight="1" x14ac:dyDescent="0.25">
      <c r="A8" s="50"/>
      <c r="B8" s="50"/>
      <c r="C8" s="50"/>
      <c r="D8" s="50"/>
      <c r="E8" s="50"/>
      <c r="F8" s="50"/>
      <c r="G8" s="50"/>
      <c r="H8" s="50"/>
      <c r="I8" s="50"/>
      <c r="J8" s="50"/>
    </row>
    <row r="9" spans="1:10" ht="24.15" customHeight="1" x14ac:dyDescent="0.25">
      <c r="A9" s="50"/>
      <c r="B9" s="50"/>
      <c r="C9" s="50"/>
      <c r="D9" s="50"/>
      <c r="E9" s="50"/>
      <c r="F9" s="50"/>
      <c r="G9" s="50"/>
      <c r="H9" s="50"/>
      <c r="I9" s="50"/>
      <c r="J9" s="50"/>
    </row>
    <row r="10" spans="1:10" ht="24.15" customHeight="1" x14ac:dyDescent="0.25">
      <c r="A10" s="50"/>
      <c r="B10" s="50"/>
      <c r="C10" s="50"/>
      <c r="D10" s="50"/>
      <c r="E10" s="50"/>
      <c r="F10" s="50"/>
      <c r="G10" s="50"/>
      <c r="H10" s="50"/>
      <c r="I10" s="50"/>
      <c r="J10" s="50"/>
    </row>
    <row r="11" spans="1:10" ht="24.15" customHeight="1" x14ac:dyDescent="0.25">
      <c r="A11" s="50"/>
      <c r="B11" s="50"/>
      <c r="C11" s="50"/>
      <c r="D11" s="50"/>
      <c r="E11" s="50"/>
      <c r="F11" s="50"/>
      <c r="G11" s="50"/>
      <c r="H11" s="50"/>
      <c r="I11" s="50"/>
      <c r="J11" s="50"/>
    </row>
    <row r="12" spans="1:10" ht="24.15" customHeight="1" x14ac:dyDescent="0.25">
      <c r="A12" s="50"/>
      <c r="B12" s="50"/>
      <c r="C12" s="50"/>
      <c r="D12" s="50"/>
      <c r="E12" s="50"/>
      <c r="F12" s="50"/>
      <c r="G12" s="50"/>
      <c r="H12" s="50"/>
      <c r="I12" s="50"/>
      <c r="J12" s="50"/>
    </row>
    <row r="13" spans="1:10" ht="24.15" customHeight="1" x14ac:dyDescent="0.25">
      <c r="A13" s="50"/>
      <c r="B13" s="50"/>
      <c r="C13" s="50"/>
      <c r="D13" s="50"/>
      <c r="E13" s="50"/>
      <c r="F13" s="50"/>
      <c r="G13" s="50"/>
      <c r="H13" s="50"/>
      <c r="I13" s="50"/>
      <c r="J13" s="50"/>
    </row>
    <row r="14" spans="1:10" ht="24.15" customHeight="1" x14ac:dyDescent="0.25">
      <c r="A14" s="50"/>
      <c r="B14" s="50"/>
      <c r="C14" s="50"/>
      <c r="D14" s="50"/>
      <c r="E14" s="50"/>
      <c r="F14" s="50"/>
      <c r="G14" s="50"/>
      <c r="H14" s="50"/>
      <c r="I14" s="50"/>
      <c r="J14" s="50"/>
    </row>
    <row r="15" spans="1:10" ht="24.15" customHeight="1" x14ac:dyDescent="0.25">
      <c r="A15" s="50"/>
      <c r="B15" s="50"/>
      <c r="C15" s="50"/>
      <c r="D15" s="50"/>
      <c r="E15" s="50"/>
      <c r="F15" s="50"/>
      <c r="G15" s="50"/>
      <c r="H15" s="50"/>
      <c r="I15" s="50"/>
      <c r="J15" s="50"/>
    </row>
    <row r="16" spans="1:10" ht="24.15" customHeight="1" x14ac:dyDescent="0.25">
      <c r="A16" s="50"/>
      <c r="B16" s="50"/>
      <c r="C16" s="50"/>
      <c r="D16" s="50"/>
      <c r="E16" s="50"/>
      <c r="F16" s="50"/>
      <c r="G16" s="50"/>
      <c r="H16" s="50"/>
      <c r="I16" s="50"/>
      <c r="J16" s="50"/>
    </row>
    <row r="17" spans="1:10" ht="24.15" customHeight="1" x14ac:dyDescent="0.25">
      <c r="A17" s="50"/>
      <c r="B17" s="50"/>
      <c r="C17" s="50"/>
      <c r="D17" s="50"/>
      <c r="E17" s="50"/>
      <c r="F17" s="50"/>
      <c r="G17" s="50"/>
      <c r="H17" s="50"/>
      <c r="I17" s="50"/>
      <c r="J17" s="50"/>
    </row>
    <row r="18" spans="1:10" ht="24.15" customHeight="1" x14ac:dyDescent="0.25">
      <c r="A18" s="50"/>
      <c r="B18" s="50"/>
      <c r="C18" s="50"/>
      <c r="D18" s="50"/>
      <c r="E18" s="50"/>
      <c r="F18" s="50"/>
      <c r="G18" s="50"/>
      <c r="H18" s="50"/>
      <c r="I18" s="50"/>
      <c r="J18" s="50"/>
    </row>
    <row r="19" spans="1:10" ht="24.15" customHeight="1" x14ac:dyDescent="0.25">
      <c r="A19" s="50"/>
      <c r="B19" s="50"/>
      <c r="C19" s="50"/>
      <c r="D19" s="50"/>
      <c r="E19" s="50"/>
      <c r="F19" s="50"/>
      <c r="G19" s="50"/>
      <c r="H19" s="50"/>
      <c r="I19" s="50"/>
      <c r="J19" s="50"/>
    </row>
    <row r="20" spans="1:10" ht="24.15" customHeight="1" x14ac:dyDescent="0.25">
      <c r="A20" s="50"/>
      <c r="B20" s="50"/>
      <c r="C20" s="50"/>
      <c r="D20" s="50"/>
      <c r="E20" s="50"/>
      <c r="F20" s="50"/>
      <c r="G20" s="50"/>
      <c r="H20" s="50"/>
      <c r="I20" s="50"/>
      <c r="J20" s="50"/>
    </row>
    <row r="21" spans="1:10" ht="24.15" customHeight="1" x14ac:dyDescent="0.25">
      <c r="A21" s="50"/>
      <c r="B21" s="50"/>
      <c r="C21" s="50"/>
      <c r="D21" s="50"/>
      <c r="E21" s="50"/>
      <c r="F21" s="50"/>
      <c r="G21" s="50"/>
      <c r="H21" s="50"/>
      <c r="I21" s="50"/>
      <c r="J21" s="50"/>
    </row>
    <row r="22" spans="1:10" ht="24.15" customHeight="1" x14ac:dyDescent="0.25">
      <c r="A22" s="50"/>
      <c r="B22" s="50"/>
      <c r="C22" s="50"/>
      <c r="D22" s="50"/>
      <c r="E22" s="50"/>
      <c r="F22" s="50"/>
      <c r="G22" s="50"/>
      <c r="H22" s="50"/>
      <c r="I22" s="50"/>
      <c r="J22" s="50"/>
    </row>
    <row r="23" spans="1:10" ht="16.649999999999999" customHeight="1" x14ac:dyDescent="0.25"/>
    <row r="24" spans="1:10" ht="16.649999999999999" customHeight="1" x14ac:dyDescent="0.25"/>
    <row r="25" spans="1:10" ht="16.649999999999999" customHeight="1" x14ac:dyDescent="0.25"/>
    <row r="26" spans="1:10" ht="16.649999999999999" customHeight="1" x14ac:dyDescent="0.25"/>
    <row r="27" spans="1:10" ht="16.649999999999999" customHeight="1" x14ac:dyDescent="0.25"/>
    <row r="28" spans="1:10" ht="16.649999999999999" customHeight="1" x14ac:dyDescent="0.25"/>
    <row r="29" spans="1:10" ht="16.649999999999999" customHeight="1" x14ac:dyDescent="0.25"/>
    <row r="30" spans="1:10" ht="16.649999999999999" customHeight="1" x14ac:dyDescent="0.25"/>
    <row r="31" spans="1:10" ht="16.649999999999999" customHeight="1" x14ac:dyDescent="0.25"/>
    <row r="32" spans="1:1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uFCF</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Caitlin Gagnon</cp:lastModifiedBy>
  <cp:revision>2</cp:revision>
  <dcterms:created xsi:type="dcterms:W3CDTF">2026-10-28T16:03:27Z</dcterms:created>
  <dcterms:modified xsi:type="dcterms:W3CDTF">2026-10-28T16:03:27Z</dcterms:modified>
</cp:coreProperties>
</file>